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375" windowWidth="11355" windowHeight="1560" tabRatio="683" activeTab="5"/>
  </bookViews>
  <sheets>
    <sheet name="Yang Sudah Tidak Berlaku" sheetId="25" r:id="rId1"/>
    <sheet name="00 Lembaga Pemerintah" sheetId="19" r:id="rId2"/>
    <sheet name="01 Swasta-LSM" sheetId="16" r:id="rId3"/>
    <sheet name="02 Perguruan Tinggi" sheetId="14" r:id="rId4"/>
    <sheet name="03 Perusahaan" sheetId="17" r:id="rId5"/>
    <sheet name="04 Lain-Lain" sheetId="24" r:id="rId6"/>
    <sheet name="Rekap" sheetId="8" r:id="rId7"/>
    <sheet name="dATA " sheetId="26" r:id="rId8"/>
    <sheet name="Sheet1" sheetId="28" r:id="rId9"/>
    <sheet name="Sheet2" sheetId="29" r:id="rId10"/>
  </sheets>
  <definedNames>
    <definedName name="A1_MoU" localSheetId="1">'00 Lembaga Pemerintah'!#REF!</definedName>
    <definedName name="A1_MoU" localSheetId="2">'01 Swasta-LSM'!#REF!</definedName>
    <definedName name="A1_MoU" localSheetId="3">'02 Perguruan Tinggi'!#REF!</definedName>
    <definedName name="A1_MoU" localSheetId="4">'03 Perusahaan'!#REF!</definedName>
    <definedName name="A1_MoU" localSheetId="5">'04 Lain-Lain'!#REF!</definedName>
    <definedName name="A1_MoU" localSheetId="0">'Yang Sudah Tidak Berlaku'!#REF!</definedName>
    <definedName name="_xlnm.Print_Titles" localSheetId="1">'00 Lembaga Pemerintah'!$4:$6</definedName>
    <definedName name="_xlnm.Print_Titles" localSheetId="2">'01 Swasta-LSM'!#REF!</definedName>
    <definedName name="_xlnm.Print_Titles" localSheetId="3">'02 Perguruan Tinggi'!$4:$6</definedName>
    <definedName name="_xlnm.Print_Titles" localSheetId="4">'03 Perusahaan'!$4:$6</definedName>
    <definedName name="_xlnm.Print_Titles" localSheetId="5">'04 Lain-Lain'!$4:$6</definedName>
    <definedName name="_xlnm.Print_Titles" localSheetId="0">'Yang Sudah Tidak Berlaku'!$5:$7</definedName>
  </definedNames>
  <calcPr calcId="145621"/>
</workbook>
</file>

<file path=xl/calcChain.xml><?xml version="1.0" encoding="utf-8"?>
<calcChain xmlns="http://schemas.openxmlformats.org/spreadsheetml/2006/main">
  <c r="K77" i="17" l="1"/>
  <c r="K76" i="17"/>
  <c r="K75" i="17"/>
  <c r="H75" i="17"/>
  <c r="H221" i="19"/>
  <c r="H219" i="19" l="1"/>
  <c r="K219" i="19"/>
  <c r="H199" i="19"/>
  <c r="K199" i="19"/>
  <c r="K233" i="19" l="1"/>
  <c r="K232" i="19"/>
  <c r="K231" i="19"/>
  <c r="K230" i="19"/>
  <c r="K229" i="19"/>
  <c r="K228" i="19"/>
  <c r="K227" i="19"/>
  <c r="K226" i="19"/>
  <c r="K201" i="19"/>
  <c r="K209" i="19"/>
  <c r="H201" i="19"/>
  <c r="H209" i="19"/>
  <c r="H202" i="19"/>
  <c r="H206" i="19"/>
  <c r="H213" i="19"/>
  <c r="K213" i="19"/>
  <c r="H203" i="19"/>
  <c r="H212" i="19"/>
  <c r="H214" i="19"/>
  <c r="H204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02" i="19"/>
  <c r="K203" i="19"/>
  <c r="K212" i="19"/>
  <c r="K214" i="19"/>
  <c r="K204" i="19"/>
  <c r="K206" i="19"/>
  <c r="K225" i="19"/>
  <c r="K224" i="19"/>
  <c r="K218" i="19"/>
  <c r="K217" i="19"/>
  <c r="H218" i="19"/>
  <c r="K223" i="19"/>
  <c r="K222" i="19"/>
  <c r="H223" i="19"/>
  <c r="H217" i="19" l="1"/>
  <c r="H222" i="19" l="1"/>
  <c r="K194" i="19"/>
  <c r="H194" i="19"/>
  <c r="K191" i="19"/>
  <c r="H191" i="19"/>
  <c r="K74" i="17" l="1"/>
  <c r="K73" i="17"/>
  <c r="K72" i="17"/>
  <c r="K71" i="17"/>
  <c r="H72" i="17"/>
  <c r="H74" i="17"/>
  <c r="H73" i="17"/>
  <c r="H62" i="14"/>
  <c r="H61" i="14"/>
  <c r="K61" i="14"/>
  <c r="K193" i="19" l="1"/>
  <c r="H193" i="19"/>
  <c r="K216" i="19" l="1"/>
  <c r="H216" i="19"/>
  <c r="H220" i="19"/>
  <c r="H71" i="17" l="1"/>
  <c r="H200" i="19"/>
  <c r="K200" i="19"/>
  <c r="H215" i="19" l="1"/>
  <c r="H22" i="16"/>
  <c r="K27" i="16"/>
  <c r="K26" i="16"/>
  <c r="K25" i="16"/>
  <c r="K24" i="16"/>
  <c r="K23" i="16"/>
  <c r="K22" i="16"/>
  <c r="K21" i="16"/>
  <c r="H21" i="16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H20" i="16"/>
  <c r="K192" i="19" l="1"/>
  <c r="K127" i="19"/>
  <c r="H127" i="19"/>
  <c r="K210" i="19" l="1"/>
  <c r="H210" i="19"/>
  <c r="K50" i="19" l="1"/>
  <c r="H50" i="19"/>
  <c r="K68" i="17" l="1"/>
  <c r="K67" i="17"/>
  <c r="H68" i="17"/>
  <c r="H67" i="17"/>
  <c r="H70" i="17" l="1"/>
  <c r="K70" i="17"/>
  <c r="K69" i="17"/>
  <c r="H69" i="17"/>
  <c r="H208" i="19" l="1"/>
  <c r="H207" i="19"/>
  <c r="H205" i="19"/>
  <c r="H211" i="19"/>
  <c r="K211" i="19"/>
  <c r="H198" i="19" l="1"/>
  <c r="K208" i="19"/>
  <c r="K207" i="19"/>
  <c r="K205" i="19"/>
  <c r="K198" i="19"/>
  <c r="K197" i="19"/>
  <c r="H197" i="19"/>
  <c r="K188" i="19"/>
  <c r="H188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K173" i="19"/>
  <c r="H173" i="19"/>
  <c r="A48" i="19" l="1"/>
  <c r="A49" i="19" s="1"/>
  <c r="H195" i="19"/>
  <c r="H190" i="19"/>
  <c r="K186" i="19"/>
  <c r="H186" i="19"/>
  <c r="A50" i="19" l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H66" i="17"/>
  <c r="K66" i="17"/>
  <c r="K167" i="19"/>
  <c r="A126" i="19" l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K64" i="17"/>
  <c r="A199" i="19" l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K170" i="19"/>
  <c r="K164" i="19"/>
  <c r="K162" i="19"/>
  <c r="K55" i="14" l="1"/>
  <c r="H55" i="14"/>
  <c r="K65" i="14"/>
  <c r="K64" i="14"/>
  <c r="K63" i="14"/>
  <c r="K62" i="14"/>
  <c r="K60" i="14"/>
  <c r="H60" i="14"/>
  <c r="H59" i="14"/>
  <c r="H202" i="25"/>
  <c r="K202" i="25"/>
  <c r="L202" i="25"/>
  <c r="H58" i="14"/>
  <c r="K65" i="17"/>
  <c r="K59" i="14" l="1"/>
  <c r="K58" i="14"/>
  <c r="K57" i="14"/>
  <c r="L57" i="14"/>
  <c r="H57" i="14"/>
  <c r="H56" i="14" l="1"/>
  <c r="K161" i="19" l="1"/>
  <c r="A43" i="26" l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H187" i="19" l="1"/>
  <c r="K187" i="19"/>
  <c r="K165" i="19"/>
  <c r="H165" i="19"/>
  <c r="K160" i="19"/>
  <c r="H160" i="19"/>
  <c r="K174" i="19" l="1"/>
  <c r="H180" i="19"/>
  <c r="K180" i="19"/>
  <c r="K179" i="19"/>
  <c r="H179" i="19"/>
  <c r="K168" i="19" l="1"/>
  <c r="H168" i="19"/>
  <c r="K178" i="19" l="1"/>
  <c r="H178" i="19"/>
  <c r="H184" i="19" l="1"/>
  <c r="H185" i="19"/>
  <c r="H183" i="19"/>
  <c r="H182" i="19"/>
  <c r="K181" i="19"/>
  <c r="K221" i="19"/>
  <c r="K196" i="19"/>
  <c r="K220" i="19"/>
  <c r="K215" i="19"/>
  <c r="K195" i="19"/>
  <c r="K190" i="19"/>
  <c r="K189" i="19"/>
  <c r="K185" i="19"/>
  <c r="K184" i="19"/>
  <c r="K183" i="19"/>
  <c r="K182" i="19"/>
  <c r="H181" i="19"/>
  <c r="K172" i="19" l="1"/>
  <c r="K171" i="19"/>
  <c r="K169" i="19"/>
  <c r="K149" i="19"/>
  <c r="H171" i="19" l="1"/>
  <c r="K175" i="19" l="1"/>
  <c r="K52" i="14" l="1"/>
  <c r="H52" i="14"/>
  <c r="K159" i="19" l="1"/>
  <c r="H159" i="19"/>
  <c r="H177" i="19" l="1"/>
  <c r="K177" i="19"/>
  <c r="K176" i="19"/>
  <c r="H176" i="19"/>
  <c r="H34" i="24" l="1"/>
  <c r="H33" i="24"/>
  <c r="H32" i="24"/>
  <c r="H31" i="24"/>
  <c r="H30" i="24"/>
  <c r="H29" i="24"/>
  <c r="H28" i="24"/>
  <c r="H27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H35" i="24"/>
  <c r="H63" i="17" l="1"/>
  <c r="K56" i="17" l="1"/>
  <c r="H169" i="19" l="1"/>
  <c r="K62" i="17" l="1"/>
  <c r="K61" i="17"/>
  <c r="K60" i="17"/>
  <c r="K59" i="17"/>
  <c r="H54" i="14"/>
  <c r="H62" i="17" l="1"/>
  <c r="H61" i="17"/>
  <c r="K58" i="17" l="1"/>
  <c r="K57" i="17"/>
  <c r="H58" i="17"/>
  <c r="H57" i="17"/>
  <c r="K146" i="19" l="1"/>
  <c r="H146" i="19"/>
  <c r="H60" i="17" l="1"/>
  <c r="H59" i="17"/>
  <c r="H166" i="19"/>
  <c r="H53" i="14" l="1"/>
  <c r="K82" i="19" l="1"/>
  <c r="K157" i="19" l="1"/>
  <c r="H157" i="19"/>
  <c r="K50" i="14" l="1"/>
  <c r="H50" i="14"/>
  <c r="A8" i="26" l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D20" i="8"/>
  <c r="D19" i="8"/>
  <c r="D18" i="8"/>
  <c r="E18" i="8" s="1"/>
  <c r="D17" i="8"/>
  <c r="D16" i="8"/>
  <c r="D15" i="8"/>
  <c r="D14" i="8"/>
  <c r="D13" i="8"/>
  <c r="D12" i="8"/>
  <c r="D11" i="8"/>
  <c r="D10" i="8"/>
  <c r="D9" i="8"/>
  <c r="E9" i="8" s="1"/>
  <c r="D8" i="8"/>
  <c r="D7" i="8"/>
  <c r="D6" i="8"/>
  <c r="H158" i="19"/>
  <c r="H199" i="25"/>
  <c r="K199" i="25"/>
  <c r="L199" i="25"/>
  <c r="H181" i="25"/>
  <c r="K181" i="25"/>
  <c r="A182" i="25"/>
  <c r="K182" i="25"/>
  <c r="K54" i="17"/>
  <c r="K53" i="17"/>
  <c r="H54" i="17"/>
  <c r="H53" i="17"/>
  <c r="H153" i="25"/>
  <c r="K153" i="25"/>
  <c r="K160" i="25"/>
  <c r="K161" i="25"/>
  <c r="K159" i="25"/>
  <c r="K158" i="25"/>
  <c r="K157" i="25"/>
  <c r="K156" i="25"/>
  <c r="H155" i="25"/>
  <c r="K155" i="25"/>
  <c r="H154" i="25"/>
  <c r="K154" i="25"/>
  <c r="H152" i="25"/>
  <c r="K152" i="25"/>
  <c r="H150" i="25"/>
  <c r="K150" i="25"/>
  <c r="K151" i="25"/>
  <c r="H148" i="25"/>
  <c r="K148" i="25"/>
  <c r="H149" i="25"/>
  <c r="K149" i="25"/>
  <c r="H147" i="25"/>
  <c r="K147" i="25"/>
  <c r="H142" i="25"/>
  <c r="K142" i="25"/>
  <c r="H143" i="25"/>
  <c r="K143" i="25"/>
  <c r="H144" i="25"/>
  <c r="K144" i="25"/>
  <c r="H145" i="25"/>
  <c r="K145" i="25"/>
  <c r="H146" i="25"/>
  <c r="K146" i="25"/>
  <c r="K124" i="19"/>
  <c r="H124" i="19"/>
  <c r="H156" i="19"/>
  <c r="K52" i="17"/>
  <c r="H52" i="17"/>
  <c r="K74" i="14"/>
  <c r="K73" i="14"/>
  <c r="K72" i="14"/>
  <c r="K71" i="14"/>
  <c r="K70" i="14"/>
  <c r="K69" i="14"/>
  <c r="K68" i="14"/>
  <c r="K67" i="14"/>
  <c r="K66" i="14"/>
  <c r="K56" i="14"/>
  <c r="K54" i="14"/>
  <c r="K53" i="14"/>
  <c r="K51" i="14"/>
  <c r="H51" i="14"/>
  <c r="H7" i="28"/>
  <c r="H8" i="28"/>
  <c r="H9" i="28"/>
  <c r="H11" i="28"/>
  <c r="H13" i="28"/>
  <c r="H14" i="28"/>
  <c r="H15" i="28"/>
  <c r="H16" i="28"/>
  <c r="H17" i="28"/>
  <c r="H18" i="28"/>
  <c r="H20" i="28"/>
  <c r="H21" i="28"/>
  <c r="H23" i="28"/>
  <c r="H24" i="28"/>
  <c r="H27" i="28"/>
  <c r="H28" i="28"/>
  <c r="H29" i="28"/>
  <c r="H30" i="28"/>
  <c r="H34" i="28"/>
  <c r="H35" i="28"/>
  <c r="H36" i="28"/>
  <c r="H39" i="28"/>
  <c r="H40" i="28"/>
  <c r="H7" i="24"/>
  <c r="K7" i="24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H8" i="24"/>
  <c r="K8" i="24"/>
  <c r="H9" i="24"/>
  <c r="K9" i="24"/>
  <c r="H10" i="24"/>
  <c r="K10" i="24"/>
  <c r="H11" i="24"/>
  <c r="K11" i="24"/>
  <c r="H12" i="24"/>
  <c r="K12" i="24"/>
  <c r="H13" i="24"/>
  <c r="K13" i="24"/>
  <c r="H14" i="24"/>
  <c r="K14" i="24"/>
  <c r="H15" i="24"/>
  <c r="K15" i="24"/>
  <c r="H16" i="24"/>
  <c r="K16" i="24"/>
  <c r="H17" i="24"/>
  <c r="K17" i="24"/>
  <c r="H18" i="24"/>
  <c r="K18" i="24"/>
  <c r="H19" i="24"/>
  <c r="K19" i="24"/>
  <c r="H20" i="24"/>
  <c r="K20" i="24"/>
  <c r="H21" i="24"/>
  <c r="K21" i="24"/>
  <c r="H22" i="24"/>
  <c r="K22" i="24"/>
  <c r="H23" i="24"/>
  <c r="K23" i="24"/>
  <c r="H24" i="24"/>
  <c r="K24" i="24"/>
  <c r="H25" i="24"/>
  <c r="K25" i="24"/>
  <c r="H26" i="24"/>
  <c r="K26" i="24"/>
  <c r="K42" i="24"/>
  <c r="K43" i="24"/>
  <c r="K44" i="24"/>
  <c r="K45" i="24"/>
  <c r="K46" i="24"/>
  <c r="K47" i="24"/>
  <c r="K48" i="24"/>
  <c r="K49" i="24"/>
  <c r="K50" i="24"/>
  <c r="H7" i="17"/>
  <c r="K7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H8" i="17"/>
  <c r="K8" i="17"/>
  <c r="H9" i="17"/>
  <c r="K9" i="17"/>
  <c r="H10" i="17"/>
  <c r="K10" i="17"/>
  <c r="H11" i="17"/>
  <c r="K11" i="17"/>
  <c r="H12" i="17"/>
  <c r="K12" i="17"/>
  <c r="H13" i="17"/>
  <c r="K13" i="17"/>
  <c r="H14" i="17"/>
  <c r="K14" i="17"/>
  <c r="H15" i="17"/>
  <c r="K15" i="17"/>
  <c r="H16" i="17"/>
  <c r="K16" i="17"/>
  <c r="H17" i="17"/>
  <c r="K17" i="17"/>
  <c r="H18" i="17"/>
  <c r="K18" i="17"/>
  <c r="H19" i="17"/>
  <c r="K19" i="17"/>
  <c r="H20" i="17"/>
  <c r="K20" i="17"/>
  <c r="H21" i="17"/>
  <c r="K21" i="17"/>
  <c r="H22" i="17"/>
  <c r="K22" i="17"/>
  <c r="H23" i="17"/>
  <c r="K23" i="17"/>
  <c r="H24" i="17"/>
  <c r="K24" i="17"/>
  <c r="H25" i="17"/>
  <c r="K25" i="17"/>
  <c r="H26" i="17"/>
  <c r="K26" i="17"/>
  <c r="H27" i="17"/>
  <c r="K27" i="17"/>
  <c r="H28" i="17"/>
  <c r="K28" i="17"/>
  <c r="H29" i="17"/>
  <c r="K29" i="17"/>
  <c r="H30" i="17"/>
  <c r="K30" i="17"/>
  <c r="H31" i="17"/>
  <c r="K31" i="17"/>
  <c r="H32" i="17"/>
  <c r="K32" i="17"/>
  <c r="H33" i="17"/>
  <c r="K33" i="17"/>
  <c r="H34" i="17"/>
  <c r="K34" i="17"/>
  <c r="H35" i="17"/>
  <c r="K35" i="17"/>
  <c r="H36" i="17"/>
  <c r="K36" i="17"/>
  <c r="H37" i="17"/>
  <c r="K37" i="17"/>
  <c r="H38" i="17"/>
  <c r="K38" i="17"/>
  <c r="H39" i="17"/>
  <c r="K39" i="17"/>
  <c r="K40" i="17"/>
  <c r="H41" i="17"/>
  <c r="K41" i="17"/>
  <c r="K42" i="17"/>
  <c r="H43" i="17"/>
  <c r="K43" i="17"/>
  <c r="K44" i="17"/>
  <c r="H45" i="17"/>
  <c r="K45" i="17"/>
  <c r="H46" i="17"/>
  <c r="K46" i="17"/>
  <c r="H47" i="17"/>
  <c r="K47" i="17"/>
  <c r="H49" i="17"/>
  <c r="K49" i="17"/>
  <c r="H50" i="17"/>
  <c r="K50" i="17"/>
  <c r="H51" i="17"/>
  <c r="K51" i="17"/>
  <c r="H48" i="17"/>
  <c r="K48" i="17"/>
  <c r="H55" i="17"/>
  <c r="K55" i="17"/>
  <c r="K63" i="17"/>
  <c r="K81" i="17"/>
  <c r="K82" i="17"/>
  <c r="K83" i="17"/>
  <c r="K84" i="17"/>
  <c r="K85" i="17"/>
  <c r="K86" i="17"/>
  <c r="K87" i="17"/>
  <c r="K88" i="17"/>
  <c r="K89" i="17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H7" i="14"/>
  <c r="K7" i="14"/>
  <c r="L7" i="14"/>
  <c r="H8" i="14"/>
  <c r="K8" i="14"/>
  <c r="L8" i="14"/>
  <c r="H9" i="14"/>
  <c r="K9" i="14"/>
  <c r="L9" i="14"/>
  <c r="H10" i="14"/>
  <c r="K10" i="14"/>
  <c r="L10" i="14"/>
  <c r="H11" i="14"/>
  <c r="K11" i="14"/>
  <c r="L11" i="14"/>
  <c r="H12" i="14"/>
  <c r="K12" i="14"/>
  <c r="L12" i="14"/>
  <c r="H13" i="14"/>
  <c r="K13" i="14"/>
  <c r="L13" i="14"/>
  <c r="H14" i="14"/>
  <c r="K14" i="14"/>
  <c r="L14" i="14"/>
  <c r="H15" i="14"/>
  <c r="K15" i="14"/>
  <c r="L15" i="14"/>
  <c r="H16" i="14"/>
  <c r="K16" i="14"/>
  <c r="L16" i="14"/>
  <c r="H17" i="14"/>
  <c r="K17" i="14"/>
  <c r="L17" i="14"/>
  <c r="H18" i="14"/>
  <c r="K18" i="14"/>
  <c r="L18" i="14"/>
  <c r="H19" i="14"/>
  <c r="K19" i="14"/>
  <c r="L19" i="14"/>
  <c r="H20" i="14"/>
  <c r="K20" i="14"/>
  <c r="L20" i="14"/>
  <c r="H21" i="14"/>
  <c r="K21" i="14"/>
  <c r="L21" i="14"/>
  <c r="H22" i="14"/>
  <c r="K22" i="14"/>
  <c r="L22" i="14"/>
  <c r="H23" i="14"/>
  <c r="K23" i="14"/>
  <c r="L23" i="14"/>
  <c r="H24" i="14"/>
  <c r="K24" i="14"/>
  <c r="L24" i="14"/>
  <c r="H25" i="14"/>
  <c r="K25" i="14"/>
  <c r="L25" i="14"/>
  <c r="H26" i="14"/>
  <c r="K26" i="14"/>
  <c r="L26" i="14"/>
  <c r="H27" i="14"/>
  <c r="K27" i="14"/>
  <c r="L27" i="14"/>
  <c r="H28" i="14"/>
  <c r="K28" i="14"/>
  <c r="L28" i="14"/>
  <c r="H29" i="14"/>
  <c r="K29" i="14"/>
  <c r="L29" i="14"/>
  <c r="H30" i="14"/>
  <c r="K30" i="14"/>
  <c r="H31" i="14"/>
  <c r="K31" i="14"/>
  <c r="L31" i="14"/>
  <c r="H32" i="14"/>
  <c r="K32" i="14"/>
  <c r="L32" i="14"/>
  <c r="H33" i="14"/>
  <c r="K33" i="14"/>
  <c r="L33" i="14"/>
  <c r="H34" i="14"/>
  <c r="K34" i="14"/>
  <c r="L34" i="14"/>
  <c r="H35" i="14"/>
  <c r="K35" i="14"/>
  <c r="L35" i="14"/>
  <c r="H36" i="14"/>
  <c r="K36" i="14"/>
  <c r="L36" i="14"/>
  <c r="H37" i="14"/>
  <c r="K37" i="14"/>
  <c r="L37" i="14"/>
  <c r="H38" i="14"/>
  <c r="K38" i="14"/>
  <c r="L38" i="14"/>
  <c r="H39" i="14"/>
  <c r="K39" i="14"/>
  <c r="L39" i="14"/>
  <c r="H40" i="14"/>
  <c r="K40" i="14"/>
  <c r="L40" i="14"/>
  <c r="H41" i="14"/>
  <c r="K41" i="14"/>
  <c r="L41" i="14"/>
  <c r="H42" i="14"/>
  <c r="K42" i="14"/>
  <c r="L42" i="14"/>
  <c r="H43" i="14"/>
  <c r="K43" i="14"/>
  <c r="L43" i="14"/>
  <c r="H44" i="14"/>
  <c r="K44" i="14"/>
  <c r="L44" i="14"/>
  <c r="H45" i="14"/>
  <c r="K45" i="14"/>
  <c r="L45" i="14"/>
  <c r="H46" i="14"/>
  <c r="K46" i="14"/>
  <c r="H47" i="14"/>
  <c r="K47" i="14"/>
  <c r="H48" i="14"/>
  <c r="K48" i="14"/>
  <c r="H49" i="14"/>
  <c r="K49" i="14"/>
  <c r="L60" i="14"/>
  <c r="L62" i="14"/>
  <c r="L63" i="14"/>
  <c r="L64" i="14"/>
  <c r="L65" i="14"/>
  <c r="L6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H5" i="16"/>
  <c r="K5" i="16"/>
  <c r="H6" i="16"/>
  <c r="K6" i="16"/>
  <c r="H7" i="16"/>
  <c r="K7" i="16"/>
  <c r="H8" i="16"/>
  <c r="K8" i="16"/>
  <c r="H9" i="16"/>
  <c r="K9" i="16"/>
  <c r="H10" i="16"/>
  <c r="K10" i="16"/>
  <c r="H11" i="16"/>
  <c r="K11" i="16"/>
  <c r="H12" i="16"/>
  <c r="K12" i="16"/>
  <c r="H13" i="16"/>
  <c r="K13" i="16"/>
  <c r="H14" i="16"/>
  <c r="K14" i="16"/>
  <c r="H15" i="16"/>
  <c r="K15" i="16"/>
  <c r="H16" i="16"/>
  <c r="K16" i="16"/>
  <c r="H17" i="16"/>
  <c r="K17" i="16"/>
  <c r="H18" i="16"/>
  <c r="K18" i="16"/>
  <c r="H19" i="16"/>
  <c r="K19" i="16"/>
  <c r="K20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7" i="19"/>
  <c r="H8" i="19"/>
  <c r="K8" i="19"/>
  <c r="H9" i="19"/>
  <c r="K9" i="19"/>
  <c r="H10" i="19"/>
  <c r="K10" i="19"/>
  <c r="H11" i="19"/>
  <c r="K11" i="19"/>
  <c r="H12" i="19"/>
  <c r="K12" i="19"/>
  <c r="H13" i="19"/>
  <c r="K13" i="19"/>
  <c r="H14" i="19"/>
  <c r="K14" i="19"/>
  <c r="H15" i="19"/>
  <c r="K15" i="19"/>
  <c r="H16" i="19"/>
  <c r="K16" i="19"/>
  <c r="H17" i="19"/>
  <c r="K17" i="19"/>
  <c r="H18" i="19"/>
  <c r="K18" i="19"/>
  <c r="H19" i="19"/>
  <c r="K19" i="19"/>
  <c r="H20" i="19"/>
  <c r="K20" i="19"/>
  <c r="H21" i="19"/>
  <c r="K21" i="19"/>
  <c r="H22" i="19"/>
  <c r="K22" i="19"/>
  <c r="H23" i="19"/>
  <c r="K23" i="19"/>
  <c r="H24" i="19"/>
  <c r="K24" i="19"/>
  <c r="H25" i="19"/>
  <c r="K25" i="19"/>
  <c r="H26" i="19"/>
  <c r="K26" i="19"/>
  <c r="H27" i="19"/>
  <c r="K27" i="19"/>
  <c r="H28" i="19"/>
  <c r="K28" i="19"/>
  <c r="H29" i="19"/>
  <c r="K29" i="19"/>
  <c r="H30" i="19"/>
  <c r="K30" i="19"/>
  <c r="H31" i="19"/>
  <c r="K31" i="19"/>
  <c r="H32" i="19"/>
  <c r="K32" i="19"/>
  <c r="H33" i="19"/>
  <c r="K33" i="19"/>
  <c r="H34" i="19"/>
  <c r="K34" i="19"/>
  <c r="H35" i="19"/>
  <c r="K35" i="19"/>
  <c r="H36" i="19"/>
  <c r="K36" i="19"/>
  <c r="H37" i="19"/>
  <c r="K37" i="19"/>
  <c r="H38" i="19"/>
  <c r="K38" i="19"/>
  <c r="H39" i="19"/>
  <c r="K39" i="19"/>
  <c r="H40" i="19"/>
  <c r="K40" i="19"/>
  <c r="H41" i="19"/>
  <c r="K41" i="19"/>
  <c r="H42" i="19"/>
  <c r="K42" i="19"/>
  <c r="H43" i="19"/>
  <c r="K43" i="19"/>
  <c r="H44" i="19"/>
  <c r="K44" i="19"/>
  <c r="H45" i="19"/>
  <c r="K45" i="19"/>
  <c r="H46" i="19"/>
  <c r="K46" i="19"/>
  <c r="H47" i="19"/>
  <c r="K47" i="19"/>
  <c r="H48" i="19"/>
  <c r="K48" i="19"/>
  <c r="H49" i="19"/>
  <c r="K49" i="19"/>
  <c r="H51" i="19"/>
  <c r="K51" i="19"/>
  <c r="H52" i="19"/>
  <c r="K52" i="19"/>
  <c r="H53" i="19"/>
  <c r="K53" i="19"/>
  <c r="H54" i="19"/>
  <c r="K54" i="19"/>
  <c r="H55" i="19"/>
  <c r="K55" i="19"/>
  <c r="H56" i="19"/>
  <c r="K56" i="19"/>
  <c r="H57" i="19"/>
  <c r="K57" i="19"/>
  <c r="H58" i="19"/>
  <c r="K58" i="19"/>
  <c r="H59" i="19"/>
  <c r="K59" i="19"/>
  <c r="H60" i="19"/>
  <c r="K60" i="19"/>
  <c r="H61" i="19"/>
  <c r="K61" i="19"/>
  <c r="H62" i="19"/>
  <c r="K62" i="19"/>
  <c r="H63" i="19"/>
  <c r="K63" i="19"/>
  <c r="H64" i="19"/>
  <c r="K64" i="19"/>
  <c r="H65" i="19"/>
  <c r="K65" i="19"/>
  <c r="H66" i="19"/>
  <c r="K66" i="19"/>
  <c r="H67" i="19"/>
  <c r="K67" i="19"/>
  <c r="H68" i="19"/>
  <c r="K68" i="19"/>
  <c r="H69" i="19"/>
  <c r="K69" i="19"/>
  <c r="H70" i="19"/>
  <c r="K70" i="19"/>
  <c r="H71" i="19"/>
  <c r="K71" i="19"/>
  <c r="H72" i="19"/>
  <c r="K72" i="19"/>
  <c r="H73" i="19"/>
  <c r="K73" i="19"/>
  <c r="H74" i="19"/>
  <c r="K74" i="19"/>
  <c r="H75" i="19"/>
  <c r="K75" i="19"/>
  <c r="H76" i="19"/>
  <c r="K76" i="19"/>
  <c r="H77" i="19"/>
  <c r="K77" i="19"/>
  <c r="H78" i="19"/>
  <c r="K78" i="19"/>
  <c r="H79" i="19"/>
  <c r="K79" i="19"/>
  <c r="K80" i="19"/>
  <c r="H81" i="19"/>
  <c r="K81" i="19"/>
  <c r="H82" i="19"/>
  <c r="H83" i="19"/>
  <c r="K83" i="19"/>
  <c r="H84" i="19"/>
  <c r="K84" i="19"/>
  <c r="H85" i="19"/>
  <c r="K85" i="19"/>
  <c r="H86" i="19"/>
  <c r="K86" i="19"/>
  <c r="H87" i="19"/>
  <c r="K87" i="19"/>
  <c r="H88" i="19"/>
  <c r="K88" i="19"/>
  <c r="H89" i="19"/>
  <c r="K89" i="19"/>
  <c r="H90" i="19"/>
  <c r="K90" i="19"/>
  <c r="H91" i="19"/>
  <c r="K91" i="19"/>
  <c r="H92" i="19"/>
  <c r="K92" i="19"/>
  <c r="H93" i="19"/>
  <c r="K93" i="19"/>
  <c r="H94" i="19"/>
  <c r="K94" i="19"/>
  <c r="H95" i="19"/>
  <c r="K95" i="19"/>
  <c r="H96" i="19"/>
  <c r="K96" i="19"/>
  <c r="H97" i="19"/>
  <c r="K97" i="19"/>
  <c r="H98" i="19"/>
  <c r="K98" i="19"/>
  <c r="H99" i="19"/>
  <c r="K99" i="19"/>
  <c r="H100" i="19"/>
  <c r="K100" i="19"/>
  <c r="H101" i="19"/>
  <c r="K101" i="19"/>
  <c r="H102" i="19"/>
  <c r="K102" i="19"/>
  <c r="H103" i="19"/>
  <c r="K103" i="19"/>
  <c r="H104" i="19"/>
  <c r="K104" i="19"/>
  <c r="H105" i="19"/>
  <c r="K105" i="19"/>
  <c r="H106" i="19"/>
  <c r="K106" i="19"/>
  <c r="H107" i="19"/>
  <c r="K107" i="19"/>
  <c r="K108" i="19"/>
  <c r="H109" i="19"/>
  <c r="K109" i="19"/>
  <c r="H110" i="19"/>
  <c r="K110" i="19"/>
  <c r="H111" i="19"/>
  <c r="K111" i="19"/>
  <c r="K112" i="19"/>
  <c r="H113" i="19"/>
  <c r="K113" i="19"/>
  <c r="H114" i="19"/>
  <c r="K114" i="19"/>
  <c r="H115" i="19"/>
  <c r="K115" i="19"/>
  <c r="H116" i="19"/>
  <c r="K116" i="19"/>
  <c r="H117" i="19"/>
  <c r="K117" i="19"/>
  <c r="H118" i="19"/>
  <c r="K118" i="19"/>
  <c r="H119" i="19"/>
  <c r="K119" i="19"/>
  <c r="H120" i="19"/>
  <c r="K120" i="19"/>
  <c r="H121" i="19"/>
  <c r="K121" i="19"/>
  <c r="H122" i="19"/>
  <c r="K122" i="19"/>
  <c r="H123" i="19"/>
  <c r="K123" i="19"/>
  <c r="H125" i="19"/>
  <c r="K125" i="19"/>
  <c r="H126" i="19"/>
  <c r="K126" i="19"/>
  <c r="H128" i="19"/>
  <c r="K128" i="19"/>
  <c r="H129" i="19"/>
  <c r="K129" i="19"/>
  <c r="H130" i="19"/>
  <c r="K130" i="19"/>
  <c r="H131" i="19"/>
  <c r="K131" i="19"/>
  <c r="H132" i="19"/>
  <c r="K132" i="19"/>
  <c r="H133" i="19"/>
  <c r="K133" i="19"/>
  <c r="H134" i="19"/>
  <c r="K134" i="19"/>
  <c r="H135" i="19"/>
  <c r="K135" i="19"/>
  <c r="H136" i="19"/>
  <c r="K136" i="19"/>
  <c r="H137" i="19"/>
  <c r="K137" i="19"/>
  <c r="H138" i="19"/>
  <c r="K138" i="19"/>
  <c r="H139" i="19"/>
  <c r="K139" i="19"/>
  <c r="H140" i="19"/>
  <c r="K140" i="19"/>
  <c r="H141" i="19"/>
  <c r="K141" i="19"/>
  <c r="H142" i="19"/>
  <c r="K142" i="19"/>
  <c r="H143" i="19"/>
  <c r="K143" i="19"/>
  <c r="H144" i="19"/>
  <c r="K144" i="19"/>
  <c r="H145" i="19"/>
  <c r="K145" i="19"/>
  <c r="H147" i="19"/>
  <c r="K147" i="19"/>
  <c r="H148" i="19"/>
  <c r="K148" i="19"/>
  <c r="H150" i="19"/>
  <c r="K150" i="19"/>
  <c r="H151" i="19"/>
  <c r="K151" i="19"/>
  <c r="K152" i="19"/>
  <c r="H153" i="19"/>
  <c r="K153" i="19"/>
  <c r="H154" i="19"/>
  <c r="K154" i="19"/>
  <c r="K155" i="19"/>
  <c r="K156" i="19"/>
  <c r="K158" i="19"/>
  <c r="K163" i="19"/>
  <c r="K166" i="19"/>
  <c r="H8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H9" i="25"/>
  <c r="H10" i="25"/>
  <c r="H11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3" i="25"/>
  <c r="H37" i="25"/>
  <c r="H38" i="25"/>
  <c r="H41" i="25"/>
  <c r="H42" i="25"/>
  <c r="H43" i="25"/>
  <c r="H44" i="25"/>
  <c r="H45" i="25"/>
  <c r="H46" i="25"/>
  <c r="H47" i="25"/>
  <c r="H48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8" i="25"/>
  <c r="H69" i="25"/>
  <c r="H70" i="25"/>
  <c r="H71" i="25"/>
  <c r="H73" i="25"/>
  <c r="H75" i="25"/>
  <c r="H76" i="25"/>
  <c r="H77" i="25"/>
  <c r="H78" i="25"/>
  <c r="H79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2" i="25"/>
  <c r="H103" i="25"/>
  <c r="H106" i="25"/>
  <c r="H112" i="25"/>
  <c r="H113" i="25"/>
  <c r="H114" i="25"/>
  <c r="H115" i="25"/>
  <c r="H116" i="25"/>
  <c r="H117" i="25"/>
  <c r="H118" i="25"/>
  <c r="H119" i="25"/>
  <c r="H120" i="25"/>
  <c r="H121" i="25"/>
  <c r="K121" i="25"/>
  <c r="H122" i="25"/>
  <c r="K122" i="25"/>
  <c r="H123" i="25"/>
  <c r="K123" i="25"/>
  <c r="H124" i="25"/>
  <c r="K124" i="25"/>
  <c r="H125" i="25"/>
  <c r="K125" i="25"/>
  <c r="H126" i="25"/>
  <c r="K126" i="25"/>
  <c r="H127" i="25"/>
  <c r="K127" i="25"/>
  <c r="H128" i="25"/>
  <c r="K128" i="25"/>
  <c r="H129" i="25"/>
  <c r="K129" i="25"/>
  <c r="H130" i="25"/>
  <c r="K130" i="25"/>
  <c r="H131" i="25"/>
  <c r="K131" i="25"/>
  <c r="H132" i="25"/>
  <c r="K132" i="25"/>
  <c r="H133" i="25"/>
  <c r="K133" i="25"/>
  <c r="H134" i="25"/>
  <c r="K134" i="25"/>
  <c r="H135" i="25"/>
  <c r="K135" i="25"/>
  <c r="H136" i="25"/>
  <c r="K136" i="25"/>
  <c r="H137" i="25"/>
  <c r="K137" i="25"/>
  <c r="H138" i="25"/>
  <c r="K138" i="25"/>
  <c r="H139" i="25"/>
  <c r="K139" i="25"/>
  <c r="H140" i="25"/>
  <c r="K140" i="25"/>
  <c r="H141" i="25"/>
  <c r="K141" i="25"/>
  <c r="H174" i="25"/>
  <c r="A175" i="25"/>
  <c r="A176" i="25" s="1"/>
  <c r="A177" i="25" s="1"/>
  <c r="A178" i="25" s="1"/>
  <c r="A179" i="25" s="1"/>
  <c r="A180" i="25" s="1"/>
  <c r="H175" i="25"/>
  <c r="H176" i="25"/>
  <c r="H177" i="25"/>
  <c r="H178" i="25"/>
  <c r="H179" i="25"/>
  <c r="K179" i="25"/>
  <c r="H180" i="25"/>
  <c r="K180" i="25"/>
  <c r="H191" i="25"/>
  <c r="H192" i="25"/>
  <c r="A193" i="25"/>
  <c r="A194" i="25" s="1"/>
  <c r="A195" i="25" s="1"/>
  <c r="A196" i="25" s="1"/>
  <c r="A197" i="25" s="1"/>
  <c r="A198" i="25" s="1"/>
  <c r="A199" i="25" s="1"/>
  <c r="A200" i="25" s="1"/>
  <c r="A201" i="25" s="1"/>
  <c r="A202" i="25" s="1"/>
  <c r="H193" i="25"/>
  <c r="L186" i="25"/>
  <c r="H194" i="25"/>
  <c r="H195" i="25"/>
  <c r="H196" i="25"/>
  <c r="H197" i="25"/>
  <c r="H198" i="25"/>
  <c r="K198" i="25"/>
  <c r="H209" i="25"/>
  <c r="A210" i="25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1" i="25"/>
  <c r="H232" i="25"/>
  <c r="K232" i="25"/>
  <c r="H233" i="25"/>
  <c r="K233" i="25"/>
  <c r="H234" i="25"/>
  <c r="K234" i="25"/>
  <c r="H235" i="25"/>
  <c r="K235" i="25"/>
  <c r="H11" i="8"/>
  <c r="K19" i="8"/>
  <c r="K20" i="8" l="1"/>
  <c r="A55" i="14"/>
  <c r="A56" i="14" s="1"/>
  <c r="A57" i="14" s="1"/>
  <c r="A58" i="14" s="1"/>
  <c r="A59" i="14" s="1"/>
  <c r="A60" i="14" s="1"/>
  <c r="A61" i="14" s="1"/>
  <c r="A62" i="14" s="1"/>
  <c r="H10" i="8"/>
  <c r="I10" i="8"/>
  <c r="A55" i="17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H9" i="8"/>
  <c r="J10" i="8"/>
  <c r="L9" i="8"/>
  <c r="G11" i="8"/>
  <c r="I12" i="8"/>
  <c r="J11" i="8"/>
  <c r="J20" i="8"/>
  <c r="I11" i="8"/>
  <c r="L20" i="8"/>
  <c r="K11" i="8"/>
  <c r="L11" i="8"/>
  <c r="L18" i="8"/>
  <c r="J18" i="8"/>
  <c r="L10" i="8"/>
  <c r="I9" i="8"/>
  <c r="L19" i="8"/>
  <c r="K9" i="8"/>
  <c r="G9" i="8"/>
  <c r="G10" i="8"/>
  <c r="E12" i="8"/>
  <c r="J17" i="8"/>
  <c r="I15" i="8"/>
  <c r="K15" i="8"/>
  <c r="K16" i="8"/>
  <c r="E15" i="8"/>
  <c r="L15" i="8"/>
  <c r="H15" i="8"/>
  <c r="L17" i="8"/>
  <c r="G15" i="8"/>
  <c r="J15" i="8"/>
  <c r="L16" i="8"/>
  <c r="I16" i="8"/>
  <c r="H17" i="8"/>
  <c r="K17" i="8"/>
  <c r="G17" i="8"/>
  <c r="I17" i="8"/>
  <c r="G16" i="8"/>
  <c r="J16" i="8"/>
  <c r="H13" i="8"/>
  <c r="I14" i="8"/>
  <c r="K12" i="8"/>
  <c r="H14" i="8"/>
  <c r="H12" i="8"/>
  <c r="J13" i="8"/>
  <c r="L13" i="8"/>
  <c r="I13" i="8"/>
  <c r="G14" i="8"/>
  <c r="L12" i="8"/>
  <c r="J14" i="8"/>
  <c r="G12" i="8"/>
  <c r="K13" i="8"/>
  <c r="L14" i="8"/>
  <c r="G6" i="8"/>
  <c r="E6" i="8"/>
  <c r="J7" i="8"/>
  <c r="I7" i="8"/>
  <c r="J8" i="8"/>
  <c r="H7" i="8"/>
  <c r="I6" i="8"/>
  <c r="G8" i="8"/>
  <c r="L7" i="8"/>
  <c r="K6" i="8"/>
  <c r="K8" i="8"/>
  <c r="H6" i="8"/>
  <c r="H8" i="8"/>
  <c r="J9" i="8"/>
  <c r="K14" i="8"/>
  <c r="H16" i="8"/>
  <c r="M6" i="8"/>
  <c r="M11" i="8"/>
  <c r="M20" i="8"/>
  <c r="K18" i="8"/>
  <c r="F6" i="8"/>
  <c r="F21" i="8" s="1"/>
  <c r="K7" i="8"/>
  <c r="K10" i="8"/>
  <c r="J12" i="8"/>
  <c r="G13" i="8"/>
  <c r="I8" i="8"/>
  <c r="L6" i="8"/>
  <c r="G7" i="8"/>
  <c r="M8" i="8"/>
  <c r="L8" i="8"/>
  <c r="J6" i="8"/>
  <c r="M17" i="8"/>
  <c r="M12" i="8"/>
  <c r="A147" i="25"/>
  <c r="M13" i="8"/>
  <c r="M14" i="8"/>
  <c r="M7" i="8"/>
  <c r="M15" i="8"/>
  <c r="M16" i="8"/>
  <c r="M9" i="8"/>
  <c r="M10" i="8"/>
  <c r="M18" i="8"/>
  <c r="M19" i="8"/>
  <c r="N9" i="8" l="1"/>
  <c r="J21" i="8"/>
  <c r="C28" i="8"/>
  <c r="K21" i="8"/>
  <c r="L21" i="8"/>
  <c r="N18" i="8"/>
  <c r="H21" i="8"/>
  <c r="N15" i="8"/>
  <c r="G21" i="8"/>
  <c r="M21" i="8"/>
  <c r="I21" i="8"/>
  <c r="N12" i="8"/>
  <c r="C26" i="8"/>
  <c r="C27" i="8"/>
  <c r="N6" i="8"/>
  <c r="A148" i="25"/>
  <c r="A149" i="25" s="1"/>
  <c r="C29" i="8" l="1"/>
  <c r="N21" i="8"/>
  <c r="A150" i="25"/>
  <c r="A151" i="25" s="1"/>
  <c r="A152" i="25" l="1"/>
  <c r="A153" i="25" l="1"/>
  <c r="A154" i="25" l="1"/>
  <c r="A155" i="25" l="1"/>
  <c r="A156" i="25" l="1"/>
  <c r="A157" i="25" l="1"/>
  <c r="A158" i="25" l="1"/>
  <c r="A159" i="25" l="1"/>
  <c r="A160" i="25" l="1"/>
  <c r="A161" i="25" s="1"/>
</calcChain>
</file>

<file path=xl/sharedStrings.xml><?xml version="1.0" encoding="utf-8"?>
<sst xmlns="http://schemas.openxmlformats.org/spreadsheetml/2006/main" count="4507" uniqueCount="2180">
  <si>
    <t>244/H6.5/TU/2011</t>
  </si>
  <si>
    <t>PTB/5/177b/R</t>
  </si>
  <si>
    <t>PIN SMUP 2011</t>
  </si>
  <si>
    <t>Penjualan PIN SMUP 2011</t>
  </si>
  <si>
    <t>2670/H6.5/TU/2011</t>
  </si>
  <si>
    <t>058/TAM-PSU/2011</t>
  </si>
  <si>
    <t>2463/H6.5/TU/2011</t>
  </si>
  <si>
    <t>08/PKS/BDG.UT/I/2010</t>
  </si>
  <si>
    <t>2502/H6.5/TU/2011</t>
  </si>
  <si>
    <t>VI.BDG/PKS.001/2011</t>
  </si>
  <si>
    <t>2439/H6.5/TU/2011</t>
  </si>
  <si>
    <t>B.161-HBL/HLS/02/2011</t>
  </si>
  <si>
    <t>016/BRIS/MOU/10/2010</t>
  </si>
  <si>
    <t>19339/H6.1/TU/2010</t>
  </si>
  <si>
    <t>Dinas Perikanan dan Kelautan Prov. Jabar</t>
  </si>
  <si>
    <t>Provinsi Kepulauan Riau</t>
  </si>
  <si>
    <t>2969/H6.1/TU/2011</t>
  </si>
  <si>
    <t>052/KDHKepri.521.1/2.11</t>
  </si>
  <si>
    <t>Pendidikan &amp; Penelitian Ketenagalistrikan</t>
  </si>
  <si>
    <t xml:space="preserve">Perjanjian Membangun &amp; Menggu-nakan GD untuk Kantor PT. BNI </t>
  </si>
  <si>
    <t>Pemanfaatan lahan untuk pemban-gunan Galeri ATM &amp; Pembiayaan Pembangunan Galeri ATM</t>
  </si>
  <si>
    <t xml:space="preserve">Kementrian Negara Riset dan Teknologi </t>
  </si>
  <si>
    <t>3742/JO6/TU/2007</t>
  </si>
  <si>
    <t>14076/H6.1/TU/2008</t>
  </si>
  <si>
    <t>2618/JO6/TU/2007</t>
  </si>
  <si>
    <t>4524/JO6/TU/2007</t>
  </si>
  <si>
    <t>9431/JO6/TU/2007</t>
  </si>
  <si>
    <t>11154/JO6/TU/2007</t>
  </si>
  <si>
    <t>6989/H6.1/TU/2008</t>
  </si>
  <si>
    <t>12387/H6.1/TU/2008</t>
  </si>
  <si>
    <t>015/KPK-Unpad/II/2007</t>
  </si>
  <si>
    <t>2-SKB-BPNRI-2007</t>
  </si>
  <si>
    <t>MOU-28/DIR/2007</t>
  </si>
  <si>
    <t>KDP 132/PJ/2007</t>
  </si>
  <si>
    <t>HK.00.04.42.3102</t>
  </si>
  <si>
    <t>9/1/GBI/BSk</t>
  </si>
  <si>
    <t>10/MOU/X/4/2008</t>
  </si>
  <si>
    <t>002901.PK/851/Keu/2007</t>
  </si>
  <si>
    <t>07120/KS.00.01/IV/2008</t>
  </si>
  <si>
    <t>5349/H6.1/TU/2008</t>
  </si>
  <si>
    <t>10/MSKB/V/2008</t>
  </si>
  <si>
    <t>023/PK/2008</t>
  </si>
  <si>
    <t>Provinsi Maluku Utara</t>
  </si>
  <si>
    <t>800/769.a/2008</t>
  </si>
  <si>
    <t>DIKTI (Direktur Jenderal Pendidikan Tinggi Dep. Pen. Nasional)</t>
  </si>
  <si>
    <t>19777/H6.1/TU/2009</t>
  </si>
  <si>
    <t>2403.63/D/T/2009</t>
  </si>
  <si>
    <t xml:space="preserve">Program Beasiswa BIDIK MISI </t>
  </si>
  <si>
    <t>PT. Alamanda Sejati Utama</t>
  </si>
  <si>
    <t>20194/H6.1/TU/2009</t>
  </si>
  <si>
    <t>01/ASU-MoU/XII/2009</t>
  </si>
  <si>
    <t>MoU</t>
  </si>
  <si>
    <t>Fak. Ilmu Komunikasi Unpad &amp; Fakultas Adab IAIN Imam Bonjol</t>
  </si>
  <si>
    <t>203/Jo6.K1D/FIK/PP/2007</t>
  </si>
  <si>
    <t>IN/8/PP.00.1016/509/2007</t>
  </si>
  <si>
    <t>Bantuan tenaga pengajar dan pembinaan pada program S1 Ilmu Perpustakaan Fakultas Adab IAIN Imam Bonjol Padang</t>
  </si>
  <si>
    <t>Universitas Islam Sultan Agung (Unissila)</t>
  </si>
  <si>
    <t>1613/H6.1/TU/2010</t>
  </si>
  <si>
    <t>0353/C.2/SA/I/2010</t>
  </si>
  <si>
    <t>21/H6.1/TU/2010</t>
  </si>
  <si>
    <t>164/MOU-DIR/SDRA-UNPAD/I/2010</t>
  </si>
  <si>
    <t>9086/H6.1/TU/2008</t>
  </si>
  <si>
    <t>VI.BDG/PKS.055/2008</t>
  </si>
  <si>
    <t>10725/H6.1/TU/2008</t>
  </si>
  <si>
    <t>11971/H6.1/TU/2008</t>
  </si>
  <si>
    <t>07/SJ/DKP/KB/X/2008</t>
  </si>
  <si>
    <t>13897/H6.1/TU/2008</t>
  </si>
  <si>
    <t>6335/H6.1/TU/2008</t>
  </si>
  <si>
    <t>41542/172/PEM.UM</t>
  </si>
  <si>
    <t>073/MoU.16-Bapeda/2008</t>
  </si>
  <si>
    <t>8889/H6.1/TU/2008</t>
  </si>
  <si>
    <t>5476/H6.1/TU/2008</t>
  </si>
  <si>
    <t>11972/H6.1/TU/2008</t>
  </si>
  <si>
    <t>12211/H6.1/TU/2008</t>
  </si>
  <si>
    <t>13078/H6.1/TU/2008</t>
  </si>
  <si>
    <t>15446/H6.1/TU/2008</t>
  </si>
  <si>
    <t>15171/H6.5/TU/2008</t>
  </si>
  <si>
    <t>11673/H6.1/TU/2008</t>
  </si>
  <si>
    <t>13102a/H6.1/TU/2008</t>
  </si>
  <si>
    <t>14616/H6.1/TU/2008</t>
  </si>
  <si>
    <t>2997/h6.7.fk/DN/2008</t>
  </si>
  <si>
    <t/>
  </si>
  <si>
    <t>Star Energy Geothermal (Wayang Windu) Limited</t>
  </si>
  <si>
    <t>11835/H6.1/TU/2010</t>
  </si>
  <si>
    <t>W.O.SER.ER 11737</t>
  </si>
  <si>
    <t>Pusat Pelaporan dan Analisis Transaksi Keuangan (PPATK)</t>
  </si>
  <si>
    <t>11836/H6.5/TU/2010</t>
  </si>
  <si>
    <t>NK-72/1.02/PPATK/06/10</t>
  </si>
  <si>
    <t>11837/H6.5/TU/2010</t>
  </si>
  <si>
    <t>Penelitian dan Pengembangan di bidang Pencegahan dan Pemberantasan Tindak Pidana Pencucian Uang</t>
  </si>
  <si>
    <t>14/K15.A2/LL/2007</t>
  </si>
  <si>
    <t>IN/8/07-01.1/6/469/2007</t>
  </si>
  <si>
    <t>Universitas Andalas</t>
  </si>
  <si>
    <t>5980/JO6/TU/2007</t>
  </si>
  <si>
    <t>Universitas Kristen Maranatha (UKM)</t>
  </si>
  <si>
    <t>STIA MANDALA INDONESIA</t>
  </si>
  <si>
    <t>042/KETUA/B.O/STIAMI/VII/2007</t>
  </si>
  <si>
    <t>656/UNISMA/RT/II/2008</t>
  </si>
  <si>
    <t>022/SKB/UKM/V/2008</t>
  </si>
  <si>
    <t>937/PTS.x.41-R/C.06/2008</t>
  </si>
  <si>
    <t>013/YEKMAS/III/2007</t>
  </si>
  <si>
    <t>04/YUB/IV/2007</t>
  </si>
  <si>
    <t>Tridharma Perguruan Tinggi</t>
  </si>
  <si>
    <t>Hak Kekayaan Intelektual</t>
  </si>
  <si>
    <t>5 Desember 1963</t>
  </si>
  <si>
    <t>Tak Terbatas</t>
  </si>
  <si>
    <t>Universitas Muhammadiyah Sukabumi (UMMI)</t>
  </si>
  <si>
    <t>PT. Padjadjaran Mitra (PADMA)</t>
  </si>
  <si>
    <t>23212/H6.1/TU/2010</t>
  </si>
  <si>
    <t>004/Padma/X/2010</t>
  </si>
  <si>
    <t>0/2/1.0/K/2009</t>
  </si>
  <si>
    <t>PT Grez International</t>
  </si>
  <si>
    <t>Yayasan Universitas Islam Bandung</t>
  </si>
  <si>
    <t>PT. Asuransi Jasa Indonesia (Persero) JASINDO</t>
  </si>
  <si>
    <t>Yayayasan STISIP Tasikmalaya</t>
  </si>
  <si>
    <t>Pencegahan Tindak Pidana Korupsi</t>
  </si>
  <si>
    <t>Program Smart Campus</t>
  </si>
  <si>
    <t>PT. Bank Mandiri (Persero)</t>
  </si>
  <si>
    <t>Dana Talangan Pendidikan</t>
  </si>
  <si>
    <t>Layanan Jasa Perbankan &amp; Pengem. Institusi</t>
  </si>
  <si>
    <t>Bantuan Biaya Pendidikan</t>
  </si>
  <si>
    <t>PT TASPEN (Persero)</t>
  </si>
  <si>
    <t>Penyelengaraan Tax Centre di Unpad</t>
  </si>
  <si>
    <t>Badan Pengawasan Obat dan Makanan</t>
  </si>
  <si>
    <t>Kabupaten Nias Selatan</t>
  </si>
  <si>
    <t>13670/H6.1/TU/2009</t>
  </si>
  <si>
    <t>800/4579/BUP/2009</t>
  </si>
  <si>
    <t>Iptek, Obat, Pangan, Kosmetik, Produk Kompalin</t>
  </si>
  <si>
    <t>Walikota Cilegon</t>
  </si>
  <si>
    <t>Badan Pertanahan Nasional RI</t>
  </si>
  <si>
    <t>Jan-29/Dir/2007</t>
  </si>
  <si>
    <t>10615/H6.1/TU/2008</t>
  </si>
  <si>
    <t>01/PK.SSBD/VII/2008</t>
  </si>
  <si>
    <t>Badan Pemeriksa Keuangan RI (BPK RI)</t>
  </si>
  <si>
    <t>PT. PLN (Persero) Jabar dan Banten</t>
  </si>
  <si>
    <t>BPP PERHUMAS</t>
  </si>
  <si>
    <t>Perpustakaan Nasional RI</t>
  </si>
  <si>
    <t>2911/J06/TU/2007</t>
  </si>
  <si>
    <t>Kabupaten Bandung Barat</t>
  </si>
  <si>
    <t>Mayapada Hospital Tangerang</t>
  </si>
  <si>
    <t>1054/H6.7.FK/KP/2010</t>
  </si>
  <si>
    <t>04117/DIR/MH/IV/2010</t>
  </si>
  <si>
    <t>HK.03.06/D1.8-32/583/II /2008</t>
  </si>
  <si>
    <t>JUMLAH</t>
  </si>
  <si>
    <t>Poultry Tanjung Mulya Group</t>
  </si>
  <si>
    <t>001/TM/MoU/2009</t>
  </si>
  <si>
    <t>288/H6.1/TU/2009</t>
  </si>
  <si>
    <t>IAIN Sultan Syarif Kasim Riau</t>
  </si>
  <si>
    <t>17731/H6.1/TU/2008</t>
  </si>
  <si>
    <t>Un.04/R/HM.01/3814/2008</t>
  </si>
  <si>
    <t>Provinsi Bangka Belitung</t>
  </si>
  <si>
    <t>Balai Besar Keseharan Paru Masyarakat - FK Unpad</t>
  </si>
  <si>
    <t>Universitas Malikussaleh</t>
  </si>
  <si>
    <t>2605/H6.1/TU/2009</t>
  </si>
  <si>
    <t>260/H45/LL/2009</t>
  </si>
  <si>
    <t>897.2/64-Huk/2008</t>
  </si>
  <si>
    <t>12505/H6.1/TU/2008</t>
  </si>
  <si>
    <t>PT. PRO FAJAR</t>
  </si>
  <si>
    <t>Kabupaten Dompu</t>
  </si>
  <si>
    <t>21878/H6.1/TU/2010</t>
  </si>
  <si>
    <t>Kabupaten Labuhanbatu Selatan</t>
  </si>
  <si>
    <t>20761/H6.1/TU/2010</t>
  </si>
  <si>
    <t>800/2087a/BU/2010</t>
  </si>
  <si>
    <t>1998/H6.1/TU/2009</t>
  </si>
  <si>
    <t>061/P-Pro-PF/2009</t>
  </si>
  <si>
    <t>1899/H6.5/TU/2009</t>
  </si>
  <si>
    <t>062/P-Pro-PF/2009</t>
  </si>
  <si>
    <t>PKS</t>
  </si>
  <si>
    <t>Kota Bogor</t>
  </si>
  <si>
    <t>800/PRJ.33.1-KEPEG/2008</t>
  </si>
  <si>
    <t>14603a/H6.1/TU/2008</t>
  </si>
  <si>
    <t>9955/J06/TU/2007</t>
  </si>
  <si>
    <t>PT. Bank Bukopin</t>
  </si>
  <si>
    <t>3036/H6.1/TU/2009</t>
  </si>
  <si>
    <t>PK.048/DIR-BDG/II/2009</t>
  </si>
  <si>
    <t>3064/H6.5/TU/2009</t>
  </si>
  <si>
    <t>PKS.049/DIR-BDG/II/2009</t>
  </si>
  <si>
    <t>Toshiba (Singapore) PTE. LTD Indonesia Representative Office</t>
  </si>
  <si>
    <t>5912/H6.1/TU/2009</t>
  </si>
  <si>
    <t>022/TVMI/IV-09</t>
  </si>
  <si>
    <t>5913/H6.1/TU/2009</t>
  </si>
  <si>
    <t>021/TVMI/IV-09</t>
  </si>
  <si>
    <t>PT BANK JABAR BANTEN</t>
  </si>
  <si>
    <t xml:space="preserve">PT. PLN (Persero) </t>
  </si>
  <si>
    <t>003.MoU/040/DIRSDM/2010</t>
  </si>
  <si>
    <t>2283/H6.1/TU/2010</t>
  </si>
  <si>
    <t>5914/H6.1/TU/2009</t>
  </si>
  <si>
    <t>PT. Aneka Infokom Tekindo</t>
  </si>
  <si>
    <t>009/CMI-AIT/IV/2009</t>
  </si>
  <si>
    <t>5915/H6.1/TU/2009</t>
  </si>
  <si>
    <t>PTB/5/836/R</t>
  </si>
  <si>
    <t>10366/H6.5/TU/2010</t>
  </si>
  <si>
    <t>Penerbitan dan Pengelolaan Kartu Pegawai Unpad</t>
  </si>
  <si>
    <t>010/CMI-AIT/IV/2009</t>
  </si>
  <si>
    <t>Pengadaan Notebook untuk kegiatan pendidikan</t>
  </si>
  <si>
    <t>Lenovo (Singapore) PTE. LTD Indonesia Representative Office</t>
  </si>
  <si>
    <t>3786/H6.1/TU/2009</t>
  </si>
  <si>
    <t>024/LNV/MGT-RM/III/2009</t>
  </si>
  <si>
    <t>Dell Asia Pacific SDN</t>
  </si>
  <si>
    <t>681/H6.1/TU/2009</t>
  </si>
  <si>
    <t>2009/1/4/MC/010</t>
  </si>
  <si>
    <t>750/H6.1/TU/2009</t>
  </si>
  <si>
    <t>PT. Indosarana Dinamika Infotama</t>
  </si>
  <si>
    <t>Kabupaten Bima Provinsi Nusa Tenggara Barat</t>
  </si>
  <si>
    <t>13893/H6.1/TU/2009</t>
  </si>
  <si>
    <t>Kabupaten Padang Lawas Utara</t>
  </si>
  <si>
    <t>14145/H6.1/TU/2009</t>
  </si>
  <si>
    <t>119.002/2872/2009</t>
  </si>
  <si>
    <t>751/H6.1/TU/2009</t>
  </si>
  <si>
    <t>101/MoU-IDI/01/2009</t>
  </si>
  <si>
    <t>752/H6.1/TU/2009</t>
  </si>
  <si>
    <t>102/MoU-IDI/01/2009</t>
  </si>
  <si>
    <t>PT. Catalyst Business Solution</t>
  </si>
  <si>
    <t>3787/H6.1/TU/2009</t>
  </si>
  <si>
    <t>CSR/001.U/2009</t>
  </si>
  <si>
    <t>3791/H6.1/TU/2009</t>
  </si>
  <si>
    <t>CSR/002.U/2009</t>
  </si>
  <si>
    <t>No.</t>
  </si>
  <si>
    <t>Nama Instansi</t>
  </si>
  <si>
    <t>Kabupaten Poso</t>
  </si>
  <si>
    <t>3866b/H6.1/TU/2009</t>
  </si>
  <si>
    <t>PT. Caladi Lima Sembilan</t>
  </si>
  <si>
    <t>7563/H6.4/TU/2009</t>
  </si>
  <si>
    <t>058/DU.CS/K/V/2009</t>
  </si>
  <si>
    <t>Universitas Tanjungpura</t>
  </si>
  <si>
    <t>7013/H6.1/TU/2009</t>
  </si>
  <si>
    <t>2619/H22/Hk/2009</t>
  </si>
  <si>
    <t>Direktorat Jenderal Kekayaan Negara DEPKEU RI</t>
  </si>
  <si>
    <t>NK.1/KN/UP.6/2009</t>
  </si>
  <si>
    <t>7541/H6.5/TU/2009</t>
  </si>
  <si>
    <t>456/DIR-DJS/2009</t>
  </si>
  <si>
    <t>337/PKS/TS-PM/2009</t>
  </si>
  <si>
    <t>7540/H6.5/TU/2009</t>
  </si>
  <si>
    <t>Kredit kepemilikan laptop untuk dosen</t>
  </si>
  <si>
    <t>Kabupaten Kapahiang</t>
  </si>
  <si>
    <t>4574/H6.1/TU/2009</t>
  </si>
  <si>
    <t>Gubernur Banten</t>
  </si>
  <si>
    <t>ADD</t>
  </si>
  <si>
    <t>445/1192/RSU/2010</t>
  </si>
  <si>
    <t xml:space="preserve"> /H6.7.FK/KP/2009</t>
  </si>
  <si>
    <t>IAIN AR-Raniry Banda Aceh</t>
  </si>
  <si>
    <t>8514/H6.1/TU/2010</t>
  </si>
  <si>
    <t>In.o1/HM.01/1891/2010</t>
  </si>
  <si>
    <t>/H6.7.FK/KP/2009</t>
  </si>
  <si>
    <t xml:space="preserve"> /H6.7.FK/KP/2008</t>
  </si>
  <si>
    <t>445/          /RSU/2010</t>
  </si>
  <si>
    <t>982/H6.7.FK/KP/2009</t>
  </si>
  <si>
    <t>2786/H11.1.17.pp/2009</t>
  </si>
  <si>
    <t>RSUD Kab Majalaya - FK Unpad</t>
  </si>
  <si>
    <t>073/20/RSUD/2009</t>
  </si>
  <si>
    <t>/H6.7.FK/KP/2010</t>
  </si>
  <si>
    <t>445/          /RSU/2008</t>
  </si>
  <si>
    <t>Kota Bengkulu</t>
  </si>
  <si>
    <t>13889/H6.1/TU/2009</t>
  </si>
  <si>
    <t>810/1972/BKD/2009</t>
  </si>
  <si>
    <t>Universitas Pelita Harapan</t>
  </si>
  <si>
    <t>8651/H6.1/TU/2009</t>
  </si>
  <si>
    <t>005/HRD-UPH/I/2009</t>
  </si>
  <si>
    <t>PT. Exodus Rekawisatama</t>
  </si>
  <si>
    <t>1705/H6.1/TU/2009</t>
  </si>
  <si>
    <t>001/EXO-MOU/KS/UNPAD/II/2009</t>
  </si>
  <si>
    <t>Yayasan Pendidikan Madania Indonesia</t>
  </si>
  <si>
    <t>4314/H6.1/TU/2009</t>
  </si>
  <si>
    <t>035/00/YPM/06-2009</t>
  </si>
  <si>
    <t>4315/H6.1/TU/2009</t>
  </si>
  <si>
    <t>036/00/YPM/06-2009</t>
  </si>
  <si>
    <t>PT. Timah (Persero) Tbk.</t>
  </si>
  <si>
    <t>12307/H6.1/TU/2009</t>
  </si>
  <si>
    <t>918/TBK/UM-0000/2009-50</t>
  </si>
  <si>
    <t>Universitas Sam Ratulangi</t>
  </si>
  <si>
    <t>7467/H6.1/TU/2009</t>
  </si>
  <si>
    <t>8246/H12/PP/2009</t>
  </si>
  <si>
    <t>PT. Kalbe Farma, Tbk - FK Unpad</t>
  </si>
  <si>
    <t>Kabupaten Batubara</t>
  </si>
  <si>
    <t>21453/H6.1/TU/2010</t>
  </si>
  <si>
    <t>800/1749/PK/2010</t>
  </si>
  <si>
    <t>Universitas Islam Negeri (UIN) Syarif Hidayatullah Jakarta</t>
  </si>
  <si>
    <t>8187/H6.1/TU/2010</t>
  </si>
  <si>
    <t>Un.01/R/OT.01.6/474/2010</t>
  </si>
  <si>
    <t>832/H6.7/FK/KP/2009</t>
  </si>
  <si>
    <t xml:space="preserve">       /J10.1.7/PM3/2009</t>
  </si>
  <si>
    <t>PT. Bank Central Asia Tbk.</t>
  </si>
  <si>
    <t>12556/H6.1/TU/2009</t>
  </si>
  <si>
    <t>073/PKS/BCA/2009</t>
  </si>
  <si>
    <t>5918/H6.5/TU/2209</t>
  </si>
  <si>
    <t>001/PKS/BLISS/IV/09</t>
  </si>
  <si>
    <t>5916/H6.1/TU/2009</t>
  </si>
  <si>
    <t>004A/CB/UNPAD/IV/2009</t>
  </si>
  <si>
    <t>5917/H6.1/TU/2009</t>
  </si>
  <si>
    <t>004/CB/UNPAD/IV/2009</t>
  </si>
  <si>
    <t>Kegiatan Inf. And Comm Tech (ICT) Pendidikan</t>
  </si>
  <si>
    <t>PT. Widya Padjadjaran</t>
  </si>
  <si>
    <t>PT. Acer Indonesia</t>
  </si>
  <si>
    <t>12643/H6.1/TU/2009</t>
  </si>
  <si>
    <t>01/WP-E/VI/2009</t>
  </si>
  <si>
    <t>12644/H6.1/TU/2009</t>
  </si>
  <si>
    <t>02/WP-E/VI/2009</t>
  </si>
  <si>
    <t>Penerbitan Buku</t>
  </si>
  <si>
    <t>Badan SAR Nasional</t>
  </si>
  <si>
    <t>12491/H6.1/TU/2009</t>
  </si>
  <si>
    <t>KS.08/VIII/BSN/2009</t>
  </si>
  <si>
    <t>445/1192/RSU/2009</t>
  </si>
  <si>
    <t>RS Khusus Ibu dan Anak Kota Bandung - FK Unpad</t>
  </si>
  <si>
    <t>1063/H6.7.FK/KP/2009</t>
  </si>
  <si>
    <t>890/991-RSKIA</t>
  </si>
  <si>
    <t>RSU Daerah R. Syamsudin, SH Kota Sukabumi - FK Unpad</t>
  </si>
  <si>
    <t>445/43/PKS RSU</t>
  </si>
  <si>
    <t>RSUD Kota Tasikmalaya - FK Unpad</t>
  </si>
  <si>
    <t>1062/H6.7.FK/KP/2009</t>
  </si>
  <si>
    <t>119/PKS.6A.Huk/2009</t>
  </si>
  <si>
    <t>Politeknik Kesehatan Dep.Kes Tasikmalaya</t>
  </si>
  <si>
    <t>15287/H6.1/TU/2009</t>
  </si>
  <si>
    <t>DL.02.02.1.10.403</t>
  </si>
  <si>
    <t>STIKES Muhammadiyah Ciamis</t>
  </si>
  <si>
    <t>15286/H6.1/TU/2009</t>
  </si>
  <si>
    <t>582/III.3.AU/B/2009</t>
  </si>
  <si>
    <t>STIKES Bina Putra Banjar</t>
  </si>
  <si>
    <t>15288/H6.1/TU/2009</t>
  </si>
  <si>
    <t>14142/H6.1/TU/2009</t>
  </si>
  <si>
    <t>810/1661.0/BKD/2009</t>
  </si>
  <si>
    <t>Rumah Sakit Paru Dr. H.A. ROTINSULU</t>
  </si>
  <si>
    <t>1066/H6.7.FK/KP/2009</t>
  </si>
  <si>
    <t>KS.01.02.168.1</t>
  </si>
  <si>
    <t>Rumah Sakit Sartika Asih</t>
  </si>
  <si>
    <t>PKS/19/XII/2007/RSBSA</t>
  </si>
  <si>
    <t>Santosa Bandung International Hospital</t>
  </si>
  <si>
    <t>1232/H6.7.FK/KP/2008</t>
  </si>
  <si>
    <t>248/SBIH/Dir/X/2008</t>
  </si>
  <si>
    <t>RS Umum Unit Swadana Daerah Kab. Sumedang - FK Unpad</t>
  </si>
  <si>
    <t>RSUD Dr. Zainoel Abidin Prov. Aceh Darussalam - FK Unpad</t>
  </si>
  <si>
    <t>RSUD Kota Banjar - FK Unpad</t>
  </si>
  <si>
    <t>Dinas Komunikasi Informatika dan Pengolahan data Elektronik</t>
  </si>
  <si>
    <t>5370/H6.5/TU/2010</t>
  </si>
  <si>
    <t>075/DKIPDE/III/2010/121</t>
  </si>
  <si>
    <t>RSUD Kabupaten Cianjur - FK Unpad</t>
  </si>
  <si>
    <t>22/C.01/P-Y-UNISBA/IV/2007</t>
  </si>
  <si>
    <t>Yayasan Pendidikan Vidya Dahana Patra Bontang</t>
  </si>
  <si>
    <t>2284/H6.1/TU/2010</t>
  </si>
  <si>
    <t>047/BA60/2010_044</t>
  </si>
  <si>
    <t>045/YPTB/K/III/2007</t>
  </si>
  <si>
    <t>Yayasan Salemba Empat</t>
  </si>
  <si>
    <t>003/MoU-KSE/X/2008</t>
  </si>
  <si>
    <t>Departemen Kelautan dan Perikanan RI</t>
  </si>
  <si>
    <t>PT. Amri Margatama</t>
  </si>
  <si>
    <t>004/BLKLN-AM-Unpad/3-2007</t>
  </si>
  <si>
    <t>MOU.001/AJI/IV/2007</t>
  </si>
  <si>
    <t>NK 001/VII/2007</t>
  </si>
  <si>
    <t>11153/JO6/TU/2007</t>
  </si>
  <si>
    <t>PT INDOSAT JABAR</t>
  </si>
  <si>
    <t>Badan Koordinasi Penanaman Modal (BKPM)</t>
  </si>
  <si>
    <t>17578/H6.1/TU/2010</t>
  </si>
  <si>
    <t>11/KS/BKPM/2010</t>
  </si>
  <si>
    <t>W.O.SER.ER.11908</t>
  </si>
  <si>
    <t>15891/H6.5/TU/2010</t>
  </si>
  <si>
    <t>Penyelenggaraan Pendidikan Program Diploma III</t>
  </si>
  <si>
    <t>Kabupaten Belitung</t>
  </si>
  <si>
    <t>181/17/MoU/II/2010</t>
  </si>
  <si>
    <t>12629/H6.1/TU/2010</t>
  </si>
  <si>
    <t>570/DOO-DAO-DAF/MKT/07</t>
  </si>
  <si>
    <t>Persatuan Perawat Nasional Indonesia</t>
  </si>
  <si>
    <t>Pemerintah Kabupaten Mandailing Natal</t>
  </si>
  <si>
    <t>174/PP-PPNI/PKS/V/2008</t>
  </si>
  <si>
    <t>PRSSNI</t>
  </si>
  <si>
    <t>49/SKB-UNPAD/PP PRSSNI/IX/08</t>
  </si>
  <si>
    <t>PT. Bank Danamon, Tbk</t>
  </si>
  <si>
    <t>B.02.008.DCU.2008</t>
  </si>
  <si>
    <t>1136/A10/H.5/2007</t>
  </si>
  <si>
    <t>PT PUPUK SRIWIJAYA</t>
  </si>
  <si>
    <t>117/SP/DIR/2007</t>
  </si>
  <si>
    <t>PT BANK JABAR</t>
  </si>
  <si>
    <t>13/DIR/DS/2007</t>
  </si>
  <si>
    <t>DIRJEN PAJAK DEPT.KEUANGAN RI</t>
  </si>
  <si>
    <t>3729/H6.1/TU/2008</t>
  </si>
  <si>
    <t>PT Perusahaan Gas Negara (Persero) Tbk</t>
  </si>
  <si>
    <t>4881/H6.1/TU/2008</t>
  </si>
  <si>
    <t>009.KJS/041/DJBB/2008</t>
  </si>
  <si>
    <t>073/05/otdaksm</t>
  </si>
  <si>
    <t>5932/H6.1/TU/2009</t>
  </si>
  <si>
    <t>4620/J06/TU/2007</t>
  </si>
  <si>
    <t>70/Perj-4-Bapeda/2007</t>
  </si>
  <si>
    <t>Penelitian</t>
  </si>
  <si>
    <t>4358/J06/TU/2007</t>
  </si>
  <si>
    <t>3776/J06/TU/2007</t>
  </si>
  <si>
    <t>6831/J06/TU/2007</t>
  </si>
  <si>
    <t>10460/J06/TU/2007</t>
  </si>
  <si>
    <t>14487b/J06/TU/2007</t>
  </si>
  <si>
    <t>1454/H6.1/TU/2008</t>
  </si>
  <si>
    <t>1457/H6.1/TU/2008</t>
  </si>
  <si>
    <t>871.016/         .BKD.2009</t>
  </si>
  <si>
    <t>Departemen Luar Negeri RI</t>
  </si>
  <si>
    <t>Anunual Lecture tokoh diplomasi</t>
  </si>
  <si>
    <t>6352/H6.1/TU/2008</t>
  </si>
  <si>
    <t>Mahkamah Konstitusi RI</t>
  </si>
  <si>
    <t>9790/H6.1/TU/2008</t>
  </si>
  <si>
    <t>107/BPP-PERHUMAS/7/2008</t>
  </si>
  <si>
    <t>10851/H6.5/TU/2008</t>
  </si>
  <si>
    <t>32/KB/BPPT-Unpad/VIII/2008</t>
  </si>
  <si>
    <t>PK-1153/K/DIII/2008</t>
  </si>
  <si>
    <t>12075/H6.1/TU/2008</t>
  </si>
  <si>
    <t>2/SKB/2008</t>
  </si>
  <si>
    <t>4950/H6.7/FK/DN/2008</t>
  </si>
  <si>
    <t>07 TAHUN 2007</t>
  </si>
  <si>
    <t>800/KP/118/2007</t>
  </si>
  <si>
    <t>707/PERJ/4-BAPEDA/2007</t>
  </si>
  <si>
    <t>1124/420/DISDIK/2007</t>
  </si>
  <si>
    <t>420/668</t>
  </si>
  <si>
    <t>556.a/2007</t>
  </si>
  <si>
    <t>Kabupaten Subang</t>
  </si>
  <si>
    <t>421/598/Um</t>
  </si>
  <si>
    <t>7597/H6.1/TU/2008</t>
  </si>
  <si>
    <t>Kabupaten Kepulauan Talaud</t>
  </si>
  <si>
    <t>04/MoU/2008</t>
  </si>
  <si>
    <t>Kabupaten Cianjur</t>
  </si>
  <si>
    <t>130/04A/Huk</t>
  </si>
  <si>
    <t>180/12/MoU/IX/2008</t>
  </si>
  <si>
    <t>Kabupaten Ciamis</t>
  </si>
  <si>
    <t>181/26-HUK/2008</t>
  </si>
  <si>
    <t>800/10-BKD/2008</t>
  </si>
  <si>
    <t>Kabupaten Serang</t>
  </si>
  <si>
    <t>420/MOU.10-BKD/2008</t>
  </si>
  <si>
    <t>800/p1-3061-huk/2008</t>
  </si>
  <si>
    <t>Kota Sukabumi</t>
  </si>
  <si>
    <t>800/759/BKD/2008</t>
  </si>
  <si>
    <t>BKD/119/744/2008</t>
  </si>
  <si>
    <t>Kabupaten Sukabumi</t>
  </si>
  <si>
    <t>Kabupaten Majalengka</t>
  </si>
  <si>
    <t>Kabupaten Karawang</t>
  </si>
  <si>
    <t>800/6119/Peg</t>
  </si>
  <si>
    <t>Kota Depok</t>
  </si>
  <si>
    <t>Rumah Sakit Cicendo</t>
  </si>
  <si>
    <t>KS.00.02.5-1.3264/2008</t>
  </si>
  <si>
    <t xml:space="preserve"> </t>
  </si>
  <si>
    <t>NO</t>
  </si>
  <si>
    <t>NAMA INSTANSI</t>
  </si>
  <si>
    <t>Institut Teknologi Bandung</t>
  </si>
  <si>
    <t>Universitas Negeri Gorontalo</t>
  </si>
  <si>
    <t>IAIN Imam Bonjol Padang</t>
  </si>
  <si>
    <t>Unversitas Lancang Kuning</t>
  </si>
  <si>
    <t>Yayasan Universitas Banten</t>
  </si>
  <si>
    <t>Yayasan Pendidikan Bina Putra Banjar</t>
  </si>
  <si>
    <t>Kabupaten Kuningan</t>
  </si>
  <si>
    <t>Kabupaten Tasikmalaya</t>
  </si>
  <si>
    <t>Kabupaten Indramayu</t>
  </si>
  <si>
    <t>Kabupaten Sorong</t>
  </si>
  <si>
    <t>Kabupaten Bengkulu Utara</t>
  </si>
  <si>
    <t>-</t>
  </si>
  <si>
    <t>PT. Bank Rakyat Indonesia (Persero) Tbk.</t>
  </si>
  <si>
    <t>Departemen Kebudayaan dan Pariwisata</t>
  </si>
  <si>
    <t>17420/H6.1/TU/2008</t>
  </si>
  <si>
    <t>KB.58/KS.001/Mkp/2008</t>
  </si>
  <si>
    <t>Universitas Jenderal Achmad Yani</t>
  </si>
  <si>
    <t>Tahun Mulai</t>
  </si>
  <si>
    <t>Tahun Selesai</t>
  </si>
  <si>
    <t>HKI.05.HM.03.04</t>
  </si>
  <si>
    <t>3461/H6.1/TU/2010</t>
  </si>
  <si>
    <t>237/JO6/TU/2007</t>
  </si>
  <si>
    <t>4556/H.16/PR/2007</t>
  </si>
  <si>
    <t>9771/JO6/TU/2007</t>
  </si>
  <si>
    <t>235/H6.1/TU/2008</t>
  </si>
  <si>
    <t>6413/H6.1/TU/2008</t>
  </si>
  <si>
    <t>9159a/H6.1/TU/2008</t>
  </si>
  <si>
    <t>Kabupaten Labuhanbatu Utara</t>
  </si>
  <si>
    <t>18903/H6.1/TU/2010</t>
  </si>
  <si>
    <t>Jenis</t>
  </si>
  <si>
    <t xml:space="preserve">Nomor </t>
  </si>
  <si>
    <t>Bidang Kerja Sama</t>
  </si>
  <si>
    <t>8304/J06/TU/2007</t>
  </si>
  <si>
    <t>Universitas Islam 45 Bekasi</t>
  </si>
  <si>
    <t>14208/H6.3/TU/2010</t>
  </si>
  <si>
    <t>67/PKS/BDG.UT/GBA/V11/2010</t>
  </si>
  <si>
    <t>20 Juli 2010</t>
  </si>
  <si>
    <t>30 Juni 2013</t>
  </si>
  <si>
    <t>Universitas Siliwangi</t>
  </si>
  <si>
    <t>14342/H6.1/TU/2010</t>
  </si>
  <si>
    <t>346/US-130/U.8/VII/10</t>
  </si>
  <si>
    <t>Kabupaten Kepulauan Anambas</t>
  </si>
  <si>
    <t>13332/H6.1/TU/2010</t>
  </si>
  <si>
    <t xml:space="preserve">         /KESEHATAN/2010</t>
  </si>
  <si>
    <t>Politeknik Kesehatan Bandung</t>
  </si>
  <si>
    <t>15285/H6.1/TU/2009</t>
  </si>
  <si>
    <t>Beasiswa Pemda Jabar</t>
  </si>
  <si>
    <t>Stikes Dharma Husada Bandung</t>
  </si>
  <si>
    <t>15289/H6.1/TU/2009</t>
  </si>
  <si>
    <t>TU.084/STIKes-DHB/MOU/X/2009</t>
  </si>
  <si>
    <t>PT. Bank Tabungan Negara (Persero) BTN</t>
  </si>
  <si>
    <t>14077/H6.4/TU/2008</t>
  </si>
  <si>
    <t>Ditentukan KSE</t>
  </si>
  <si>
    <t>006/PK-KSE/X/2008</t>
  </si>
  <si>
    <t>Beasiswa Mahasiswa Unpad</t>
  </si>
  <si>
    <t>Yayasan Pendidik Tunas Indonesia-EEP Bandung</t>
  </si>
  <si>
    <t>002304/EEP-BDG/PKS/IHTRA/XII/09</t>
  </si>
  <si>
    <t>Penyelenggaraan Pengajaran Bahasa Inggris</t>
  </si>
  <si>
    <t>Universitas Negeri Padang</t>
  </si>
  <si>
    <t>19401/H6.1/TU/2010</t>
  </si>
  <si>
    <t>2078/H35/PP/2010</t>
  </si>
  <si>
    <t>Kabupaten Karimun</t>
  </si>
  <si>
    <t>…./H6.7.FK/KP/2009</t>
  </si>
  <si>
    <t>TAHUN</t>
  </si>
  <si>
    <t xml:space="preserve">JUMLAH  </t>
  </si>
  <si>
    <t>TOTAL</t>
  </si>
  <si>
    <t>Peningkatan Kemampuan SDM Bidang Pemeriksa melalui Program Beasiswa Pen.</t>
  </si>
  <si>
    <t>20193/H6.1/TU/2010</t>
  </si>
  <si>
    <t>810/           /2010</t>
  </si>
  <si>
    <t>Job Fair (Bursa Kerja)</t>
  </si>
  <si>
    <t>PT. Central Proteinaprima Tbk.</t>
  </si>
  <si>
    <t>PR IV Unpad dan PT. PRO FAJAR</t>
  </si>
  <si>
    <t>Penerbitan Buku hasil penelitian Terpilih Unpad</t>
  </si>
  <si>
    <t>13898/H6.1/TU/2008</t>
  </si>
  <si>
    <t>UNPAD dan Lenovo (Singapore) PTE. LTD Indonesia Representative Office</t>
  </si>
  <si>
    <t>PR IV Unpad &amp; PT. Catalyst Business Solution</t>
  </si>
  <si>
    <t>PR IV  Unpad dan Dell Asia Pacific SDN</t>
  </si>
  <si>
    <t>Unpad dan PT. Indosarana Dinamika Infotama</t>
  </si>
  <si>
    <t>PR IV Unpad dan PT. Bliss International</t>
  </si>
  <si>
    <t>Unpad dan PT. Acer Indonesia</t>
  </si>
  <si>
    <t>Pertanian</t>
  </si>
  <si>
    <t>PR IV Unpad dan PT TASPEN (Persero)</t>
  </si>
  <si>
    <t>PR II Unpad dan Dirjen Pajak Dept Keu RI</t>
  </si>
  <si>
    <t>1121/J06.2/TU/2007</t>
  </si>
  <si>
    <t>KEP 03/PJ.09/2007</t>
  </si>
  <si>
    <t>10872b/J06.4/TU/2007</t>
  </si>
  <si>
    <t>2071/J06/TU/2007</t>
  </si>
  <si>
    <t>8100/J06/TU/2007</t>
  </si>
  <si>
    <t>10013/J06/TU/2007</t>
  </si>
  <si>
    <t>9929/J06/TU/2007</t>
  </si>
  <si>
    <t>10304/J06/TU/2007</t>
  </si>
  <si>
    <t>11212/J06/TU/2007</t>
  </si>
  <si>
    <t>5240/J06/TU/2007</t>
  </si>
  <si>
    <t>13071/J06/TU/2007</t>
  </si>
  <si>
    <t>62/PKS/BDG.UT/2008</t>
  </si>
  <si>
    <t>11541/H6.5/TU/2008</t>
  </si>
  <si>
    <t>10305/J06.2//TU/2007</t>
  </si>
  <si>
    <t>14/DIR/DJS/2007</t>
  </si>
  <si>
    <t xml:space="preserve">PT Garuda Indonesia </t>
  </si>
  <si>
    <t>GARUDA/DI/20002/2010</t>
  </si>
  <si>
    <t>1069/H6.1/TU/2010</t>
  </si>
  <si>
    <t>Jasa Perbankan dan Pengembangan Institusi</t>
  </si>
  <si>
    <t>VI.BDG/PKS/018/2008</t>
  </si>
  <si>
    <t>5110/H6.1/TU/2008</t>
  </si>
  <si>
    <t>Hibah Program Bina Lingkungan</t>
  </si>
  <si>
    <t>6903/H6.1/TU/2009</t>
  </si>
  <si>
    <t>Peningkatan pendidikan dan penelitian sel punca untuk pencegahan dan pengobatan penyakit degeneratif</t>
  </si>
  <si>
    <t>Dinas Kesehatan Kab. Sumedang - FK Unpad</t>
  </si>
  <si>
    <t>Kota Sibolga</t>
  </si>
  <si>
    <t>Universitas Mulawarman</t>
  </si>
  <si>
    <t>125/H17/DT/2010</t>
  </si>
  <si>
    <t>874/H6.1/TU/2010</t>
  </si>
  <si>
    <t>422.5/33160-DISDIK</t>
  </si>
  <si>
    <t>19259b/H6.1/TU/2009</t>
  </si>
  <si>
    <t>19259a/H6.1/TU/2009</t>
  </si>
  <si>
    <t>Beasiswa S-1 Kesehatan</t>
  </si>
  <si>
    <t>Beasiswa S-1 Pertanian</t>
  </si>
  <si>
    <t>19259c/H6.1/TU/2009</t>
  </si>
  <si>
    <t>Beasiswa D-III Kebidanan Dis</t>
  </si>
  <si>
    <t>Beasiswa D-III Kebidanan Dik</t>
  </si>
  <si>
    <t>19259d/H6.1/TU/2009</t>
  </si>
  <si>
    <t>422.5/33160-Dikmenti</t>
  </si>
  <si>
    <t>Kepolisian Negara Republik Indonesia</t>
  </si>
  <si>
    <t>B/27/VII/2009</t>
  </si>
  <si>
    <t>10555/H6.1/TU/2009</t>
  </si>
  <si>
    <t>Penyelenggaraan Pendidikan, Pelatihan, Pengkajian, Penelitian dan Pengembangan Kelembagaan</t>
  </si>
  <si>
    <t>Yayasan Dharma Eka Tjipta Widjaja</t>
  </si>
  <si>
    <t>8490/H6.6/TU/2008</t>
  </si>
  <si>
    <t>3876/JO6/TU/2007</t>
  </si>
  <si>
    <t>4218/JO6/TU/2007</t>
  </si>
  <si>
    <t>6413/JO6/TU/2007</t>
  </si>
  <si>
    <t>Kota Bandung</t>
  </si>
  <si>
    <t>Kota Tanjung Balai</t>
  </si>
  <si>
    <t>14596/H6.1/TU/2009</t>
  </si>
  <si>
    <t>Provinsi Jabar</t>
  </si>
  <si>
    <t xml:space="preserve">      KS.00 KERJA SAMA DALAM NEGERI</t>
  </si>
  <si>
    <t xml:space="preserve">      00. KERJA SAMA DENGAN LEMBAGA PEMERINTAH</t>
  </si>
  <si>
    <t>Sekjen Kebudayaan dan Pariwisata</t>
  </si>
  <si>
    <t xml:space="preserve">Tridharma Perguruan Tinggi </t>
  </si>
  <si>
    <t>Wakil Ketua Komisi Pemberantasan Korupsi</t>
  </si>
  <si>
    <t>2088/J06.1/TU/2007</t>
  </si>
  <si>
    <t>2087/J06/TU/2007</t>
  </si>
  <si>
    <t>Pusat Bahasa Departemen Pendidikan Nasional</t>
  </si>
  <si>
    <t xml:space="preserve">PT. BANK BNI (Persero) Tbk </t>
  </si>
  <si>
    <t>Add Perjanjian Penggunaan Tanah dan Gedung</t>
  </si>
  <si>
    <t>Bank Indonesia (BI)</t>
  </si>
  <si>
    <t xml:space="preserve">Peningkatan kesadaran berkonsti-tusi serta modernisasi peradilan </t>
  </si>
  <si>
    <t>Badan Pengkajian dan Penerpan Teknologi</t>
  </si>
  <si>
    <t>Badan Pengawas Keuangan dan Pembangunan</t>
  </si>
  <si>
    <t>REKAP KERJA SAMA UNIVERSITAS DENGAN SWASTA / LSM</t>
  </si>
  <si>
    <t xml:space="preserve">      03. KERJA SAMA DENGAN PERUSAHAAN</t>
  </si>
  <si>
    <t>REKAP KERJA SAMA UNIVERSITAS DENGAN PERUSAHAAN</t>
  </si>
  <si>
    <t xml:space="preserve">      02. KERJA SAMA DENGAN PERGURUAN TINGGI</t>
  </si>
  <si>
    <t xml:space="preserve">      01. KERJA SAMA DENGAN SWASTA/LSM</t>
  </si>
  <si>
    <t>Yayasan Nurul Huda</t>
  </si>
  <si>
    <t>287/H6.1/TU/2009</t>
  </si>
  <si>
    <t>001/I/SMK-AGRO/YNH/2009</t>
  </si>
  <si>
    <t>Tentara Nasional Indonesia Angkatan Udara</t>
  </si>
  <si>
    <t>Perjama/02/III/2011</t>
  </si>
  <si>
    <t>Pemerintah Kota Banjar</t>
  </si>
  <si>
    <t>5453/H6.1/TU/2011</t>
  </si>
  <si>
    <t>4744/H6.1/TU/2011</t>
  </si>
  <si>
    <t>892.2/530/Huk</t>
  </si>
  <si>
    <t>Pemerintah Kabupaten Sumedang</t>
  </si>
  <si>
    <t>074/KB.18-Huk/2011</t>
  </si>
  <si>
    <t>3806/H6.1/TU/2011</t>
  </si>
  <si>
    <t>Yayasan Ancora</t>
  </si>
  <si>
    <t>4446/H6.1/TU/2011</t>
  </si>
  <si>
    <t>011/Ltr-AF/II/11</t>
  </si>
  <si>
    <t xml:space="preserve">Beasiswa Mahasiswa </t>
  </si>
  <si>
    <t>Yayasan Pendidikan Jaya</t>
  </si>
  <si>
    <t>3050/H6.1/TU/2011</t>
  </si>
  <si>
    <t>09/DIR/UPJ/2.2011</t>
  </si>
  <si>
    <t>Yayasan Pembina Penderita Celah Bibir dan Langit-langit</t>
  </si>
  <si>
    <t>699/H6.1/TU/2011</t>
  </si>
  <si>
    <t>001/KS/YPPCBL/01/11</t>
  </si>
  <si>
    <t>PT. Telekomunikasi Selular</t>
  </si>
  <si>
    <t>2965/H6.1/TU/2011</t>
  </si>
  <si>
    <t>MoU.036/LG.05/AR-002/II/2011</t>
  </si>
  <si>
    <t>2966/H6.5/TU/2011</t>
  </si>
  <si>
    <t>PKS.036/LG.05/AR-002/II/2011</t>
  </si>
  <si>
    <t>Radio Campus</t>
  </si>
  <si>
    <t>PT. Bank Himpunan Saudara1906, TBK</t>
  </si>
  <si>
    <t>RSUD Kelas C Kabupaten Ciamis - FK Unpad</t>
  </si>
  <si>
    <t>RSUD Kabupaten Sumedang - FK Unpad</t>
  </si>
  <si>
    <t>00</t>
  </si>
  <si>
    <t>LEMBAGA PEMERINTAH</t>
  </si>
  <si>
    <t>01</t>
  </si>
  <si>
    <t>SWASTA - LSM</t>
  </si>
  <si>
    <t>02</t>
  </si>
  <si>
    <t>PERGURUAN TINGGI</t>
  </si>
  <si>
    <t>03</t>
  </si>
  <si>
    <t>PERUSAHAAN</t>
  </si>
  <si>
    <t>04</t>
  </si>
  <si>
    <t>LAIN-LAIN</t>
  </si>
  <si>
    <t xml:space="preserve">REKAPITULASI DATA KERJA SAMA DALAM NEGERI </t>
  </si>
  <si>
    <t xml:space="preserve">      04. LAIN-LAIN</t>
  </si>
  <si>
    <t>Stikes M.H. Thamrim</t>
  </si>
  <si>
    <t>Universitas Nasional</t>
  </si>
  <si>
    <t>Universitas Pancasila</t>
  </si>
  <si>
    <t>Universitas Pancasila - Psikologi</t>
  </si>
  <si>
    <t>SMKN 3 Kuningan</t>
  </si>
  <si>
    <t>SMKN 2 Subang</t>
  </si>
  <si>
    <t>SMKN 3 Baleendah</t>
  </si>
  <si>
    <t>SMKN 2 Sumedang</t>
  </si>
  <si>
    <t>SMKN 1 Cilamaya</t>
  </si>
  <si>
    <t>SMKN 5 Garut</t>
  </si>
  <si>
    <t>SMKN 5 Pangalengan</t>
  </si>
  <si>
    <t>SMKN 1 Maja Majalengka</t>
  </si>
  <si>
    <t>SMK SPP Geger Kalong</t>
  </si>
  <si>
    <t>SMKN 1 Bandung</t>
  </si>
  <si>
    <t>SMK Bandung Selatan 1 Bandung</t>
  </si>
  <si>
    <t>SMK Teknika Cisaat Sukabumi</t>
  </si>
  <si>
    <t>SMK SPP Tanjung Sari</t>
  </si>
  <si>
    <t>Pusat Pengembangan dan Pemberdayaan Pendidik dan Tenaga Kependidikan Pertanian</t>
  </si>
  <si>
    <t>4368/H6.1/TU/TU/2011</t>
  </si>
  <si>
    <t>537/J.11.2/TU/2011</t>
  </si>
  <si>
    <t>4250/H6.1/TU/2011</t>
  </si>
  <si>
    <t>420/002/BKD/2011</t>
  </si>
  <si>
    <t>PT Pupuk Kaltim</t>
  </si>
  <si>
    <t>8284/SP-BTG/2011</t>
  </si>
  <si>
    <t>6953/H6.1/TU/2011</t>
  </si>
  <si>
    <t>PT. Triputra Investindo Arya</t>
  </si>
  <si>
    <t>6050/H6.1/TU/2011</t>
  </si>
  <si>
    <t>TIA.HRD/MoU/017/IV/2011</t>
  </si>
  <si>
    <t>TIA.HRD/149/IV/2011</t>
  </si>
  <si>
    <t>6051/H6.5/TU/2011</t>
  </si>
  <si>
    <t xml:space="preserve">Pemberian Beasiswa </t>
  </si>
  <si>
    <t>Pemerintah Kota Cimahi</t>
  </si>
  <si>
    <t>13621/H6.1/TU/2007</t>
  </si>
  <si>
    <t>180/644.a-Perj/2007</t>
  </si>
  <si>
    <t>6052/H6.5/TU/2011</t>
  </si>
  <si>
    <t>013/PADMA/11/2011</t>
  </si>
  <si>
    <t xml:space="preserve">Pengurusan Mhs Asing </t>
  </si>
  <si>
    <t>Universitas Darma Agung</t>
  </si>
  <si>
    <t>1870/H6.1/TU/2011</t>
  </si>
  <si>
    <t>1310/H6.1/TU/2011</t>
  </si>
  <si>
    <t>52/Stikes.MHT.IKS/III/2011</t>
  </si>
  <si>
    <t>3048/H6.1/TU/2011</t>
  </si>
  <si>
    <t>043/R/II/2011</t>
  </si>
  <si>
    <t>3049/H6.1/TU/2011</t>
  </si>
  <si>
    <t>357/R/UP/II/2011</t>
  </si>
  <si>
    <t>001/PPK/F.Psi UP/II/2011</t>
  </si>
  <si>
    <t>222//H6.7/F-Psi/TU/2011</t>
  </si>
  <si>
    <t>RS Hasan Sadikin dengan FK Unpad</t>
  </si>
  <si>
    <t>Pemerintah Kota Bukittinggi</t>
  </si>
  <si>
    <t>415,42/357/PPBH-BKT/IX/2008</t>
  </si>
  <si>
    <t>13738/H6.1/TU/2008</t>
  </si>
  <si>
    <t>4354/H6.1/TU/2011</t>
  </si>
  <si>
    <t>4353/H6.1/TU/2011</t>
  </si>
  <si>
    <t>425.3/296/SMK.3/2011</t>
  </si>
  <si>
    <t>421/067.a/SMKN.02/2011</t>
  </si>
  <si>
    <t>4352/H6.1/TU/2011</t>
  </si>
  <si>
    <t>420/1480/Pen</t>
  </si>
  <si>
    <t>4698/H6.1/TU/2011</t>
  </si>
  <si>
    <t>422/203/SMK.2/2011</t>
  </si>
  <si>
    <t>4358/H6.1/TU/2011</t>
  </si>
  <si>
    <t>018/045.7/102/2011</t>
  </si>
  <si>
    <t>4366/H6.1/TU/2011</t>
  </si>
  <si>
    <t>4357/H6.1/TU/2011</t>
  </si>
  <si>
    <t>422/058-SMK/Pend.</t>
  </si>
  <si>
    <t>4628/H6.1/TU/2011</t>
  </si>
  <si>
    <t>420/51-SMKN1/III/2011</t>
  </si>
  <si>
    <t>421.5/01/MoU/SMK Teknika/I/2011</t>
  </si>
  <si>
    <t>4669/H6.1/TU/2011</t>
  </si>
  <si>
    <t>4367/H6.1/TU/2011</t>
  </si>
  <si>
    <t>073/24/UM/2011</t>
  </si>
  <si>
    <t>420/858/SMK.01/2011</t>
  </si>
  <si>
    <t>4706/H6.1/TU/2011</t>
  </si>
  <si>
    <t>036/BS.I/III/2011</t>
  </si>
  <si>
    <t>4355/H6.1/TU/2011</t>
  </si>
  <si>
    <t>420/08/Pend.</t>
  </si>
  <si>
    <t>SMKN 1 Mundu Cirebon</t>
  </si>
  <si>
    <t>4711/H6.1/TU/2011</t>
  </si>
  <si>
    <t>422/111/2011</t>
  </si>
  <si>
    <t>SMKN 1 Lemahabang Cirebon</t>
  </si>
  <si>
    <t>4707/H6.1/TU/2011</t>
  </si>
  <si>
    <t>423.4/379/SMK/2011</t>
  </si>
  <si>
    <t>Poltekes TNI AU Ciumbuleiut</t>
  </si>
  <si>
    <t>1311/H6.1/TU/2011</t>
  </si>
  <si>
    <t>10/POLTEKES/I/2011</t>
  </si>
  <si>
    <t>3342/H6.1/TU/2011</t>
  </si>
  <si>
    <t>13/007-MoU/DIR</t>
  </si>
  <si>
    <t>Universitas Budi Luhur</t>
  </si>
  <si>
    <t>8729/UN6/RKT/2011</t>
  </si>
  <si>
    <t>A/UBL/REK/000/001/05/11</t>
  </si>
  <si>
    <t>PT. Bank Syariah Mandiri</t>
  </si>
  <si>
    <t>13/227-PKS/DIR</t>
  </si>
  <si>
    <t>3343/H6.1/TU/2011</t>
  </si>
  <si>
    <t>Program Rekrutmen dan Pelatihan</t>
  </si>
  <si>
    <t>1.</t>
  </si>
  <si>
    <t>2.</t>
  </si>
  <si>
    <t>3.</t>
  </si>
  <si>
    <t>Jumlah</t>
  </si>
  <si>
    <t>SMKN 4 Garut</t>
  </si>
  <si>
    <t>4356/H6.1/TU/2011</t>
  </si>
  <si>
    <t>421,3/011-SMKN4/2011</t>
  </si>
  <si>
    <t>SEAMOLEC</t>
  </si>
  <si>
    <t>636/H6.1/TU/2011</t>
  </si>
  <si>
    <t>PT CARREFOUR INDONESIA</t>
  </si>
  <si>
    <t>PT. Bank Rakyat Indonesia BRI  Syariah</t>
  </si>
  <si>
    <t>Tentara Nasional Indonesia Angkatan Laut</t>
  </si>
  <si>
    <t>PKB/11/V/2011</t>
  </si>
  <si>
    <t>Pemerintah Kabupaten Bandung</t>
  </si>
  <si>
    <t>4897/H6.5/TU/2011</t>
  </si>
  <si>
    <t>Badan PPSDM Kesehatan (Kementerian Kesehatan)</t>
  </si>
  <si>
    <t>HK.06.01/V3/1336/2011</t>
  </si>
  <si>
    <t>6237/H6.5/TU/2011</t>
  </si>
  <si>
    <t>Penyelenggaraan Pendidikan Program Sarjana, Magister dan Dokter</t>
  </si>
  <si>
    <t>Pemerintah Kabupaten Kotabaru</t>
  </si>
  <si>
    <t>09 tahun 2011</t>
  </si>
  <si>
    <t>9286/UN6.RKT/TU/2011</t>
  </si>
  <si>
    <t>Asosiasi Solidaritas Sosial dan Ekonomi Negara-Negara Pasifik</t>
  </si>
  <si>
    <t>10680/UN6.RKT/TU/2011</t>
  </si>
  <si>
    <t>004/TA.10-11/X/P.BD/VI/2011</t>
  </si>
  <si>
    <t>Kerja sama Pendidikan dan Kebudayaan</t>
  </si>
  <si>
    <t>14510/UN6.RKT/TU/2011</t>
  </si>
  <si>
    <t>SKB/05/VII/2011</t>
  </si>
  <si>
    <t>Universitas Pertahanan Indonesia</t>
  </si>
  <si>
    <t>Universitas Muhammadiyah Yogyakarta</t>
  </si>
  <si>
    <t>540/C.3/VIII/VII/2011</t>
  </si>
  <si>
    <t>13461/UN6.RKT/TU/2011</t>
  </si>
  <si>
    <t>K.658/C.06.01/UNMAS/VIII/2011</t>
  </si>
  <si>
    <t>Universitas Udayana</t>
  </si>
  <si>
    <t>13460/UN6.RKT/TU/2011</t>
  </si>
  <si>
    <t>2441/UN14/KL/2011</t>
  </si>
  <si>
    <t>Pemerintah Kabupaten Muara Enim</t>
  </si>
  <si>
    <t>678/BAPPEDA-SEKRT/2011</t>
  </si>
  <si>
    <t>Badan Tenaga Nuklir Nasional + PT. Kimia Farma(Persero) TBK</t>
  </si>
  <si>
    <t>14497/UN6.RKT/TU/2011</t>
  </si>
  <si>
    <t>8728/UN6/TKT/2011</t>
  </si>
  <si>
    <t>524/23-BAPPEDA/2011</t>
  </si>
  <si>
    <t>14881/UN6/RKT/TU/2011</t>
  </si>
  <si>
    <t>1042/KS0001//VIII/2011 dan 74/KF/PRJ/VIII/2011</t>
  </si>
  <si>
    <t>Memproduksi dan mendistribusikan produk, pemanfaatan fasilitas lab, fasilitas pabrik</t>
  </si>
  <si>
    <t>119/686/BNPP</t>
  </si>
  <si>
    <t>14059/UN6.RKT/TU/2011</t>
  </si>
  <si>
    <t>Pembangunan Kawasan Perbatasan</t>
  </si>
  <si>
    <t>W.O.MER.GN.10266</t>
  </si>
  <si>
    <t>14883/UN6.PR4/TU/2011</t>
  </si>
  <si>
    <t>President Director &amp; CEO PT Badak NGL</t>
  </si>
  <si>
    <t>110/BJ00/2011-045</t>
  </si>
  <si>
    <t>12119/UN6.RKT/TU/2011</t>
  </si>
  <si>
    <t>16637/UN6.RKT/TU/2011</t>
  </si>
  <si>
    <t>034/I1.A/DN/2011</t>
  </si>
  <si>
    <t>PT. Mu'awanah Al Maso'em</t>
  </si>
  <si>
    <t>16641/UN6.PR4/TU/2011</t>
  </si>
  <si>
    <t>16640/UN6.PR4/TU/2011</t>
  </si>
  <si>
    <t>002/MAM/VII/2011</t>
  </si>
  <si>
    <t>001/MAM/VII/2011</t>
  </si>
  <si>
    <t>Produksi dan Distribusi air Minum dalam Kemasan(AMDK)</t>
  </si>
  <si>
    <t>044/PKS/DIR-CS/2011</t>
  </si>
  <si>
    <t>14268/UN6.RKT/TU/2011</t>
  </si>
  <si>
    <t>415,42/357/PPBH-BKT/XI/2008</t>
  </si>
  <si>
    <t>205a/H6/FIKOM/DN/2008</t>
  </si>
  <si>
    <t>Pengembangan E-Goverment</t>
  </si>
  <si>
    <t>074/MoU.175-Huk/2011</t>
  </si>
  <si>
    <t>17248/UN6.RKT/TU/2011</t>
  </si>
  <si>
    <t>PTB/5/217B/R</t>
  </si>
  <si>
    <t>19092/UN6.PR2/TU/2011</t>
  </si>
  <si>
    <t xml:space="preserve">Pemanfaatan Produk Perbankan </t>
  </si>
  <si>
    <t>Rumah Sakit Mata Cicendo</t>
  </si>
  <si>
    <t>RSUP Dr. Hasan Sadikin Bandung (RSHS)</t>
  </si>
  <si>
    <t>HK.06.01/E013/8255/VIII/2011</t>
  </si>
  <si>
    <t>15263/UN6.RKT/TU/2011</t>
  </si>
  <si>
    <t>16332a/UN6.RKT/TU/2011</t>
  </si>
  <si>
    <t>TU.00.01.5-1.5928</t>
  </si>
  <si>
    <t>W.O.MER.GN.10278</t>
  </si>
  <si>
    <t>16099/UN6.PR4/TU/2011</t>
  </si>
  <si>
    <t>Amandemen PKS Program Pendidikan Diploma III</t>
  </si>
  <si>
    <t xml:space="preserve">Rumah Sakit Padjadjaran </t>
  </si>
  <si>
    <t>19616a/H6.1/TU/2010</t>
  </si>
  <si>
    <t>007/RSP/SK/2010</t>
  </si>
  <si>
    <t>2948/H6.7.FS/TU/2010</t>
  </si>
  <si>
    <t>PK.05/KS.001/SEKJEN/KKP/2011</t>
  </si>
  <si>
    <t>Penyelenggaraan Program Doktor Pariwisata Budaya di unpad</t>
  </si>
  <si>
    <t>Kementerian Hukum dan HAM RI</t>
  </si>
  <si>
    <t>M.HH-04.HM.03.04 TAHUN 2010</t>
  </si>
  <si>
    <t>60/H6.1/TU/2010</t>
  </si>
  <si>
    <t>Badan PSDM Hukum dan HAM Kementerian hukum dan HAM RI</t>
  </si>
  <si>
    <t>SDM.DL.02.01.10-277</t>
  </si>
  <si>
    <t>110a/H6.7/FH/KK/2010</t>
  </si>
  <si>
    <t>PT. Saung Angklung Ujo</t>
  </si>
  <si>
    <t>1779/UN6.RKT/TU/2011</t>
  </si>
  <si>
    <t>083/MoU.B/DIR-SAU/IX/2011</t>
  </si>
  <si>
    <t>17793/UN6.RKT/TU/2011</t>
  </si>
  <si>
    <t>90/KS.B/DIR-SAU/IX/2011</t>
  </si>
  <si>
    <t>Pendataan dan Pendaftaran HAK Kekayaan Intelektual</t>
  </si>
  <si>
    <t>Lembaga Kebijakan Pengadaaan Barang dan Jasa Pemerintah (LKPP)</t>
  </si>
  <si>
    <t>19076/UN6.RKT/TU/2011</t>
  </si>
  <si>
    <t>1/SES.LKPP/10/2011</t>
  </si>
  <si>
    <t>Kabupaten Bangka Selatan</t>
  </si>
  <si>
    <t>074/1216/BP3MD/2011</t>
  </si>
  <si>
    <t>20754/UN6.RKT/TU/2011</t>
  </si>
  <si>
    <t>Direktorat Kesehatan Angkatan Darat</t>
  </si>
  <si>
    <t>23033/UN6.RKT/TU/2011</t>
  </si>
  <si>
    <t>M/02/XI/2011</t>
  </si>
  <si>
    <t>SC.............../X/11</t>
  </si>
  <si>
    <t>20512/UN6.PR4/TU/2011</t>
  </si>
  <si>
    <t>Pelaksanaan Program Subsidi kompetensi Program Pendidikan Vokasi Berkelanjutan</t>
  </si>
  <si>
    <t>23249/UN6.RKT/TU/2011</t>
  </si>
  <si>
    <t>01/NK/BUMN HL I/XI/2011</t>
  </si>
  <si>
    <t>Walikota Sukabumi</t>
  </si>
  <si>
    <t>420/1328/RSU</t>
  </si>
  <si>
    <t>Universitas Riau</t>
  </si>
  <si>
    <t>25147/UN6.RKT/TU/2011</t>
  </si>
  <si>
    <t xml:space="preserve">   /UN19/KS/2011</t>
  </si>
  <si>
    <t>Badan Standardisasi Nasional</t>
  </si>
  <si>
    <t>22362/UN6.RKT/TU/2011</t>
  </si>
  <si>
    <t>4145/BSN/XI/2011</t>
  </si>
  <si>
    <t>24942/UN6.RKT/TU/2011</t>
  </si>
  <si>
    <t>HK.02/27/2011</t>
  </si>
  <si>
    <t>Universitas Udayana - Psikologi Unpad</t>
  </si>
  <si>
    <t>1614/UN14.2/KM/2011</t>
  </si>
  <si>
    <t>1276/UNG.I/KS/2011</t>
  </si>
  <si>
    <t>Implementasi Pengembangan Tridharma Perguaan Tinggi</t>
  </si>
  <si>
    <t>HK.06.01/V3/4434/2011</t>
  </si>
  <si>
    <t>Penyelenggaraan Pendidikan Program Sarjana dan Pasca Sarjana</t>
  </si>
  <si>
    <t>Arsip Nasional Republik Indonesia (ANRI)</t>
  </si>
  <si>
    <t>B.75-KW-VI/PRG/09/2011</t>
  </si>
  <si>
    <t>18339/UN6.PR3/TU/2011</t>
  </si>
  <si>
    <t>Pemberian Beasiswa</t>
  </si>
  <si>
    <t>Universitas Sumatera Utara</t>
  </si>
  <si>
    <t>9159/UN5.1.R/KPM/2011</t>
  </si>
  <si>
    <t>22100/UN6.RKT/TU/2011</t>
  </si>
  <si>
    <t>PT. Semen Gresik (Persero) Tbk.</t>
  </si>
  <si>
    <t>003369/KS.02.03/1001/03.2011</t>
  </si>
  <si>
    <t>Gubernur Jambi</t>
  </si>
  <si>
    <t>LPP TVRI Statiun Jawa Barat</t>
  </si>
  <si>
    <t>3938/UN6.RKT/TU/2012</t>
  </si>
  <si>
    <t>15/II.2/TVRI/2012</t>
  </si>
  <si>
    <t>Perhimpunan Ekonomi Pertanian Indonesia</t>
  </si>
  <si>
    <t>4142/UN6.RKT/TU/2012</t>
  </si>
  <si>
    <t>562/SK/PP.PERHEPI/II/2012</t>
  </si>
  <si>
    <t>Universitas Jambi</t>
  </si>
  <si>
    <t>Universitas Islam Negeri Sunan Gunung Djati Bandung</t>
  </si>
  <si>
    <t>3210/UN6.RKT/TU/2012</t>
  </si>
  <si>
    <t>Un.05/V.8/OT.01/061/2012</t>
  </si>
  <si>
    <t>13466/UN6.RKT/TU/2011</t>
  </si>
  <si>
    <t>Universitas Sahid</t>
  </si>
  <si>
    <t>5216/UN6.RKT/TU/2012</t>
  </si>
  <si>
    <t>02/KB/USAHID/III/2012</t>
  </si>
  <si>
    <t>Kompas Gramedia</t>
  </si>
  <si>
    <t>5405/UN6.RKT/TU/2012</t>
  </si>
  <si>
    <t>GoTV/LGL/1002-12</t>
  </si>
  <si>
    <t>5407/UN6.RKT/TU/2012</t>
  </si>
  <si>
    <t>Pemerintah Kabupaten Sumbawa Barat (NTB)</t>
  </si>
  <si>
    <t>1292/UN6.RKT/TU/2012</t>
  </si>
  <si>
    <t>007/09/UMUM/2012</t>
  </si>
  <si>
    <t>Pemerintah Kota Batam</t>
  </si>
  <si>
    <t>5718/UN6.RKT/TU/2012</t>
  </si>
  <si>
    <t>359/BKD-D/III/2012</t>
  </si>
  <si>
    <t>Bank Mandiri (Persero) Tbk.</t>
  </si>
  <si>
    <t>7994/UN6.RKT/TU/2012</t>
  </si>
  <si>
    <t>Dir. MoU/004/2012</t>
  </si>
  <si>
    <t>7995/UN6.PR4/TU/2012</t>
  </si>
  <si>
    <t>IBG.IBI/PKS.005/2012</t>
  </si>
  <si>
    <t>31 Desember 2012</t>
  </si>
  <si>
    <t>Biaya SMUP T.A. 2012/2013</t>
  </si>
  <si>
    <t>Universitas Singperbangsa Karawang</t>
  </si>
  <si>
    <t>7993/UN6.RKT/TU/2012</t>
  </si>
  <si>
    <t>278/A4/SK/III/2012</t>
  </si>
  <si>
    <t>PT. Swarna Dwipa Nusantara</t>
  </si>
  <si>
    <t>7630/UN6.RKT/TU/2012</t>
  </si>
  <si>
    <t>4/MoU/SDN-Unpad/III/2012</t>
  </si>
  <si>
    <t>2498/UN6.PR2/TU/2012</t>
  </si>
  <si>
    <t>113/PKS/BDG.UT/UNPAD/2012</t>
  </si>
  <si>
    <t>11878/UN6.WR3/TU/2012</t>
  </si>
  <si>
    <t>09/MOU/IPTKmUNPAD/V/2012</t>
  </si>
  <si>
    <t>11879/UN6.WR3/TU/2012</t>
  </si>
  <si>
    <t>10/MOU/IPTKmUNPAD/V/2012</t>
  </si>
  <si>
    <t>28 Oktober 2012</t>
  </si>
  <si>
    <t>Penerbitan Buku " Album 5 Dekakde Unpad dari masa ke masa"</t>
  </si>
  <si>
    <t>Komplek buah Batu Regency Blok G4 - 15 Bandung 40287</t>
  </si>
  <si>
    <t>Dadan Darmawan</t>
  </si>
  <si>
    <t>022 - 87522491 / 081910470068 / 082116338022</t>
  </si>
  <si>
    <t>Sekretaris Badan Nasional Pengelola Perbatasan</t>
  </si>
  <si>
    <t>PT. Remaja Rosdakarya - Fikom Unpad</t>
  </si>
  <si>
    <t>5111/UN6.K/KP/2012</t>
  </si>
  <si>
    <t>009/Dir/RR/VI/2012</t>
  </si>
  <si>
    <t>008/Dir/RR/VI/2012</t>
  </si>
  <si>
    <t>13082/UN6.WR3/TU/2012</t>
  </si>
  <si>
    <t>Penulisan dan Penerbitan Buku</t>
  </si>
  <si>
    <t xml:space="preserve">Anang </t>
  </si>
  <si>
    <t>0815 46891514</t>
  </si>
  <si>
    <t>Jalan Ibu lnggit Garnasih No. 40 Bandung 40252</t>
  </si>
  <si>
    <t>PT. Remaja Rosdakarya - WR3 Unpad</t>
  </si>
  <si>
    <t>CV. IPTEKINDO - WR3 Unpad</t>
  </si>
  <si>
    <t>WR 3</t>
  </si>
  <si>
    <t>Dekan Fikom</t>
  </si>
  <si>
    <t>PT. Sony Indonesia</t>
  </si>
  <si>
    <t xml:space="preserve">Penelitian, Seminar, Pendidikan </t>
  </si>
  <si>
    <t>Rektor</t>
  </si>
  <si>
    <t>Diana</t>
  </si>
  <si>
    <t>Fak. Ekonomi</t>
  </si>
  <si>
    <t xml:space="preserve">Kementerian Koperasi </t>
  </si>
  <si>
    <t>Dalam Rangka pendampingan terhadap koperasi dan usaha Mikro, Kecil dan Menengah</t>
  </si>
  <si>
    <t>21/M-PDT/KB/VI/2012</t>
  </si>
  <si>
    <t>14332/UN6.RKT/TU/2012</t>
  </si>
  <si>
    <t>Perencanaan, Pelatihan dan Pembangunan di Daerah Tertinggal</t>
  </si>
  <si>
    <t>07/PKS/M-DEP.5/VI/2012</t>
  </si>
  <si>
    <t>14333/UN6.R/KS/2012</t>
  </si>
  <si>
    <t>26 Desember 2012</t>
  </si>
  <si>
    <t>Pelatihan Penerapan Teknologi tepat guna sesuai dengan kearifan lokal di lima Kabupaten Perbatasan di Provinsi NTT</t>
  </si>
  <si>
    <t xml:space="preserve">Ibu Nia </t>
  </si>
  <si>
    <t>Fak Hukum</t>
  </si>
  <si>
    <t>Menteri Pembangunan  Daerah Tertinggal</t>
  </si>
  <si>
    <t>Politeknik Kesehatan Jambi Kementerian Kesehatan RI</t>
  </si>
  <si>
    <t>15447/UN6.RKT/TU/2012</t>
  </si>
  <si>
    <t>DL.02.02.01.830/VII/2012</t>
  </si>
  <si>
    <t>Badan Kependudukan dan Keluarga Berencana Nasional (BkkbN)</t>
  </si>
  <si>
    <t>2722/HK.101/J.2/2012</t>
  </si>
  <si>
    <t>15592/UN6.RKT/TU/2012</t>
  </si>
  <si>
    <t>Upaya mewujudkan keluarga kecil bahagia sejahtera melalui pendidikan berwawasan kependudukan dan Kekuarga berencana bagi pendidik, peserta didik dan tenaga kependidikan</t>
  </si>
  <si>
    <t>Kredit Ringan Karyawan</t>
  </si>
  <si>
    <t>Direktorat Jenderal Hortikultyra Kementerian Pertanian RI</t>
  </si>
  <si>
    <t>1988/UN6.RKT/TU/2012</t>
  </si>
  <si>
    <t>23a/H.M.220/D/I/2012</t>
  </si>
  <si>
    <t>Fak Pertanian</t>
  </si>
  <si>
    <t>082 126832750</t>
  </si>
  <si>
    <t>LPPM Unpad</t>
  </si>
  <si>
    <t>Pak Tresna</t>
  </si>
  <si>
    <t>12076/H6.1/TU/2008</t>
  </si>
  <si>
    <t>811.1/847/BKD/2008</t>
  </si>
  <si>
    <t>Kota Bima</t>
  </si>
  <si>
    <t>Kabupaten Cirebon</t>
  </si>
  <si>
    <t>Kabupaten Garut</t>
  </si>
  <si>
    <t>1142/J06/TU/2006</t>
  </si>
  <si>
    <t>811.1/113/BKD</t>
  </si>
  <si>
    <t>Pemda Kabupaten Sumedang</t>
  </si>
  <si>
    <t>6626/J06/TU/2005</t>
  </si>
  <si>
    <t xml:space="preserve"> 420/MoU.11.Huk/2005</t>
  </si>
  <si>
    <t>Propinsi Jambi</t>
  </si>
  <si>
    <t>2471/J06/TU/05</t>
  </si>
  <si>
    <t>146/MKKI/IV/2005</t>
  </si>
  <si>
    <t xml:space="preserve">Peningkatan Pelayanan Medik spesialistik </t>
  </si>
  <si>
    <t>Propinsi Kalimantan Barat</t>
  </si>
  <si>
    <t>2470/J06/TU/05</t>
  </si>
  <si>
    <t>149/MKKI/IV/05</t>
  </si>
  <si>
    <t>Walikota Tasikmalaya</t>
  </si>
  <si>
    <t>920/J06/TU/2005</t>
  </si>
  <si>
    <t>420/KRJ.1-Kepeg/2005</t>
  </si>
  <si>
    <t>536/J06/TU/2006</t>
  </si>
  <si>
    <t>800/12.A/VI/2006</t>
  </si>
  <si>
    <t>Kabupaten Indragiri Hilir</t>
  </si>
  <si>
    <t>2708/J06/TU/2006</t>
  </si>
  <si>
    <t>07/IV/HK-2006</t>
  </si>
  <si>
    <t>Seleksi CPNS Tauhn 2010</t>
  </si>
  <si>
    <t>027/931/Pengad/BKD</t>
  </si>
  <si>
    <t>21479/H6.5/TU/2010</t>
  </si>
  <si>
    <t>Kabupaten Lampung Timur</t>
  </si>
  <si>
    <t>446/1292/17/SK/2006</t>
  </si>
  <si>
    <t>11271/J06./TU/2006</t>
  </si>
  <si>
    <t>809/972/BKPPD/2010</t>
  </si>
  <si>
    <t>20836/H6.5/TU/2010</t>
  </si>
  <si>
    <t xml:space="preserve"> Fasilitasi Seleksi CPNS</t>
  </si>
  <si>
    <t>800/1907.a/BKD/2010</t>
  </si>
  <si>
    <t>20013/H6.6/TU/2010</t>
  </si>
  <si>
    <t>Fasilitasi Seleksi CPNS</t>
  </si>
  <si>
    <t>893.016/61.BKD.2010</t>
  </si>
  <si>
    <t>22085/H6.5/TU/2010</t>
  </si>
  <si>
    <t>800/3813/2010</t>
  </si>
  <si>
    <t>20827/H6.5/TU/2010</t>
  </si>
  <si>
    <t>800/1821/BKD/2010</t>
  </si>
  <si>
    <t>20833/H6.5/TU/2010</t>
  </si>
  <si>
    <t>10 December 2008</t>
  </si>
  <si>
    <t>800/2189/BKD/2010</t>
  </si>
  <si>
    <t>20903/H6.5/TU/2010</t>
  </si>
  <si>
    <t>Kabupaten Tapanuli Tengah</t>
  </si>
  <si>
    <t>800/2373.a/BKD/2010</t>
  </si>
  <si>
    <t>21391/G6.5/TU/2010</t>
  </si>
  <si>
    <t>810/752/bkd</t>
  </si>
  <si>
    <t>22087/H5.5/TU/2010</t>
  </si>
  <si>
    <t>20672/H6.5/TU/2010</t>
  </si>
  <si>
    <t>Menteri Komunikasi dan Informatika Republik Indonesia</t>
  </si>
  <si>
    <t>/D/KOMINFO/I/2006</t>
  </si>
  <si>
    <t xml:space="preserve"> 1134/J06/TU/2006</t>
  </si>
  <si>
    <t>Pendayagunaan SDM dan Penerapan Tek. Informasi dan Komunikasi yg straregis</t>
  </si>
  <si>
    <t>Kementerian komunikasi dan Informatika</t>
  </si>
  <si>
    <t>415/SJ.2/KOMINFO/10/2010</t>
  </si>
  <si>
    <t>20414/H6.5/TU/2010</t>
  </si>
  <si>
    <t>19725/H6.1/TU/2010</t>
  </si>
  <si>
    <t>119/2267/2010</t>
  </si>
  <si>
    <t>Kabupaten Bangka Tengah</t>
  </si>
  <si>
    <t>810/48/BKD/2010</t>
  </si>
  <si>
    <t xml:space="preserve"> 1139/J06/TU/2006</t>
  </si>
  <si>
    <t>PT.Newmont Pacific Nusantara</t>
  </si>
  <si>
    <t>3970/J06/TU/2006</t>
  </si>
  <si>
    <t>045/NPN-kpw/NPN/IV/2006</t>
  </si>
  <si>
    <t>PT. Krakatau Steel (Persero)</t>
  </si>
  <si>
    <t>4659/J06/TU/2006</t>
  </si>
  <si>
    <t>04/C/DU-KS/MoU/2006</t>
  </si>
  <si>
    <t>PT. PAL Indoensia (Persero)</t>
  </si>
  <si>
    <t>5455/J06/TU/2006</t>
  </si>
  <si>
    <t>018/10000/VI/2006</t>
  </si>
  <si>
    <t>Kepala Pusat Pengembangan Penataran Guru Pertanian Cianjur</t>
  </si>
  <si>
    <t>7116/J06/TU/2006</t>
  </si>
  <si>
    <t>2643/F/F.14/PP/2006</t>
  </si>
  <si>
    <t>12105/J06/TU/2006</t>
  </si>
  <si>
    <t>DIR.MOU/036/2006</t>
  </si>
  <si>
    <t>8621/H6.5/TU/2008</t>
  </si>
  <si>
    <t>VI.BDG/PKS.047/2008</t>
  </si>
  <si>
    <t>MBDC.BDG/PKS/124/09</t>
  </si>
  <si>
    <t>7025/H6.3/TU/2009</t>
  </si>
  <si>
    <t>PT Garuda Indonesia Cab. Bandung</t>
  </si>
  <si>
    <t>13722/J06/TU/2006</t>
  </si>
  <si>
    <t>GARUDA/DM-2210/06</t>
  </si>
  <si>
    <t>Tiket Pesawat (discount)</t>
  </si>
  <si>
    <t>Direktorat Pembinaan Sekolah Luar Biasa Depdiknas</t>
  </si>
  <si>
    <t>14148/J06/TU/2006`</t>
  </si>
  <si>
    <t>9983/C6/LL/2006</t>
  </si>
  <si>
    <t>DL.107/9/4/MKP/2006</t>
  </si>
  <si>
    <t>8356/J06/TU/2006</t>
  </si>
  <si>
    <t>1237/J06.6.SS/TU/2006</t>
  </si>
  <si>
    <t>SK.4/KS.001/SEKJEN/DKP/06</t>
  </si>
  <si>
    <t>045/PKS/DIR-CS/2011</t>
  </si>
  <si>
    <t>14269/UN6.RKT/TU/2011</t>
  </si>
  <si>
    <t xml:space="preserve">Pembukaan Jaringan Kantor PT BJB di lingkungan Kampus Unpad </t>
  </si>
  <si>
    <t>13/178A/DSDM/P3SD/Bd</t>
  </si>
  <si>
    <t>13996/UN6.RKT/TU/2011</t>
  </si>
  <si>
    <t xml:space="preserve">Program Beasiswa  </t>
  </si>
  <si>
    <t>WBN/4.3/2629/R</t>
  </si>
  <si>
    <t>24859/H6.5/TU/2010</t>
  </si>
  <si>
    <t>Program Win Back BNI Giro PTN</t>
  </si>
  <si>
    <t>33/PKS/BDG.Ut/2008</t>
  </si>
  <si>
    <t>6761/H6.1/TU/2008</t>
  </si>
  <si>
    <t>Pengelolaan dan Penatausahaan dana Unpad dan pola Pemberian Bantuan Dana  Pengembangan Perguruan Tinggi</t>
  </si>
  <si>
    <t>17/PKS/BDG.UT/2010</t>
  </si>
  <si>
    <t>4343/H6.5/TU/2010</t>
  </si>
  <si>
    <t>8 Maret 2010</t>
  </si>
  <si>
    <t>79/PKS/DIR/2008</t>
  </si>
  <si>
    <t>2074/H6.5/TU/2010</t>
  </si>
  <si>
    <t>04PKS/BDG.UT/2010</t>
  </si>
  <si>
    <t>Penjualan PIN SMUP 2010</t>
  </si>
  <si>
    <t>PT. Bio Farma</t>
  </si>
  <si>
    <t>05869/DIR/VIII/2008</t>
  </si>
  <si>
    <t>10164/H6.1/TU/2008</t>
  </si>
  <si>
    <t>38/PKS/BPPT-FIK-UNPAD/VII/2008</t>
  </si>
  <si>
    <t>1529/H6.7/FPIK/KP/2008</t>
  </si>
  <si>
    <t>Pendidikan dan Pengembangan Teknologi SDM</t>
  </si>
  <si>
    <t>10379/H6.5/TU/2008</t>
  </si>
  <si>
    <t>B.356-DIR/HBL/07/08</t>
  </si>
  <si>
    <t>2268/H6.5/TU/2010</t>
  </si>
  <si>
    <t>40-HBL/02/2010</t>
  </si>
  <si>
    <t>SARNAS/PERJ-01/PPK-03/X/2010</t>
  </si>
  <si>
    <t>Fasilitasi Seleksi CPNS Tahun 2010</t>
  </si>
  <si>
    <t>010/KONTRAK/PPPCPNS/PPK/IX/2010</t>
  </si>
  <si>
    <t>Kementerian Perhubungan formasi tahun 2010</t>
  </si>
  <si>
    <t>Seleksi CPNS 2010</t>
  </si>
  <si>
    <t>19121/H6.6/TU/2010</t>
  </si>
  <si>
    <t>MoU,14A/BNPB/IX/2010</t>
  </si>
  <si>
    <t>Badan Nasional Penanggulangan Bencana</t>
  </si>
  <si>
    <t>Deputi Bidang Evaluasi Kinerja Pembangunan Kementerian Perencanaan Pembangunan Nasional</t>
  </si>
  <si>
    <t>62/D.IX/05/2011</t>
  </si>
  <si>
    <t>Pelaksanaan Evaluasi Kinerja Pembangunan Daerah (EKPD) Tahun 2011 di Provinsi Jabar</t>
  </si>
  <si>
    <t>Komisi Pemberantas Korupsi</t>
  </si>
  <si>
    <t>006/15/VIII/2011</t>
  </si>
  <si>
    <t xml:space="preserve">Survey Persepsi Masyarakat terhadap Korupsi dan KPK </t>
  </si>
  <si>
    <t>PBJ.10,04-10/PPK.II.2/10/2011</t>
  </si>
  <si>
    <t>Swakelola Riset Dampak Implementasi Peraturan Presiden No. 54 Tahun 2010</t>
  </si>
  <si>
    <t xml:space="preserve">YANG SUDAH TIDAK BERLAKU </t>
  </si>
  <si>
    <t>REKAP KERJA SAMA UNIVERSITAS PADJADJARAN</t>
  </si>
  <si>
    <t>PT. Bank Mandiri (Persero) Tbk.</t>
  </si>
  <si>
    <t>VI.BDG/BD/01A/2012</t>
  </si>
  <si>
    <t>205/UN6.PR1/TU/2012</t>
  </si>
  <si>
    <t>Bagian Kemahsiswaan Unpad</t>
  </si>
  <si>
    <t>FE</t>
  </si>
  <si>
    <t>Feri Hadiyanto</t>
  </si>
  <si>
    <t>Fakultas Ekonomi</t>
  </si>
  <si>
    <t>081 1239747</t>
  </si>
  <si>
    <t>Humas</t>
  </si>
  <si>
    <t>Ibu Weny</t>
  </si>
  <si>
    <t>Yayasan Marga Jaya Sejahtera</t>
  </si>
  <si>
    <t>016/SRT-PK/YMJS/08.11</t>
  </si>
  <si>
    <t>16542/UN6.PR3/TU/2011</t>
  </si>
  <si>
    <t>Beasiswa CSR Pembangunan Jaya Group</t>
  </si>
  <si>
    <t>PKS.CSF.CCD/PKS/02/4358/2012</t>
  </si>
  <si>
    <t>19982/UN6.WR3/TU/2012</t>
  </si>
  <si>
    <t>Program Pembiayaan dan Pembayaran Uang Kuliah melalui  Kartu Kredit Mandiri</t>
  </si>
  <si>
    <t>3937/UN6.RKT/TU/2012</t>
  </si>
  <si>
    <t>HK06.01/E013/2738/II/2012</t>
  </si>
  <si>
    <t>Pengelolaan Pelayanan Kesehatan di gedung Eijkman</t>
  </si>
  <si>
    <t>Fak Kedokteran Unpad</t>
  </si>
  <si>
    <t>Prof. Dr. Ery</t>
  </si>
  <si>
    <t>Lembaga Biologi Molekuler Eijkman Jakarta</t>
  </si>
  <si>
    <t>105/EIJK/III/2012</t>
  </si>
  <si>
    <t>5576/UN6.RKT/TU/2012</t>
  </si>
  <si>
    <t>Kerjasama di bidang ilmu pengetahuan dan teknologi kedokteran</t>
  </si>
  <si>
    <t>463/H6.1/TU/2009</t>
  </si>
  <si>
    <t>Universitas Mahasaraswati Denpasar</t>
  </si>
  <si>
    <t>Pemerintah Kota Bekasi</t>
  </si>
  <si>
    <t>5575/UN6.RKT/TU/2012</t>
  </si>
  <si>
    <t>421.5/623.2/TU/2012</t>
  </si>
  <si>
    <t>Universitas Proklamasi 45</t>
  </si>
  <si>
    <t>17675/UN6.RKT/TU/2012</t>
  </si>
  <si>
    <t>J001/MoU/UP45/VII/2012</t>
  </si>
  <si>
    <t>FISIP Unpad</t>
  </si>
  <si>
    <t xml:space="preserve">Dr. Ari Bainus </t>
  </si>
  <si>
    <t>Universitas Sriwijaya</t>
  </si>
  <si>
    <t>22631/UN6.RKT/TU/2012</t>
  </si>
  <si>
    <t>084/UN9/MoU/KD/2012</t>
  </si>
  <si>
    <t>Fakultas Kedokteran Unpad</t>
  </si>
  <si>
    <t>Pemerintah Kabupaten Tasikmalaya</t>
  </si>
  <si>
    <t>11846/UN6.RKT/TU/2012</t>
  </si>
  <si>
    <t>070/770/Bappeda/2012</t>
  </si>
  <si>
    <t>Kerjasama Penelitian</t>
  </si>
  <si>
    <t>Badan Pelaksana Kegiatan Usaha Hulu Minyak dan Gas Bumi (BPMIGAS)</t>
  </si>
  <si>
    <t>0255/BP00000/2012/SO</t>
  </si>
  <si>
    <t>Penyelenggaraan Program National Capacity Building (NCB)</t>
  </si>
  <si>
    <t>Fak. Psikologi</t>
  </si>
  <si>
    <t>Ibu Esti</t>
  </si>
  <si>
    <t>081 1249093</t>
  </si>
  <si>
    <t>10656/UN6.RKT/TU/2012</t>
  </si>
  <si>
    <t>PT. Tiki Jalur Nugraha Ekakurir (JNE)</t>
  </si>
  <si>
    <t>015/UN6.RKT/TU/2012</t>
  </si>
  <si>
    <t>015/MoU/HC Tad-JNE/MedR/XI/2012</t>
  </si>
  <si>
    <t>Program Talent Recruitmen</t>
  </si>
  <si>
    <t>Kemahasiswaan</t>
  </si>
  <si>
    <t xml:space="preserve">Perusahaan Umum Jasa Tirta II Jatiluhur </t>
  </si>
  <si>
    <t>28200/UN6.RKT/TU/2012</t>
  </si>
  <si>
    <t>1/5/MoU/2012</t>
  </si>
  <si>
    <t>Pak Tedi dan Pak Ferry</t>
  </si>
  <si>
    <t>Direktorat Jenderal Kekuatan Pertahanan Kementerian Pertahanan RI</t>
  </si>
  <si>
    <t>MoU/12/XII/2012</t>
  </si>
  <si>
    <t>28967/UN6.RKT/TU/2012</t>
  </si>
  <si>
    <t>Direktorat Kesehatan Direktorat Jenderal Kekuatan Pertahanan -  FK Unpad</t>
  </si>
  <si>
    <t>33/XII/2011</t>
  </si>
  <si>
    <t>6474/UN6.C/KS/2012</t>
  </si>
  <si>
    <t>Program Pendidikan bagi peserta tugas belajar Kemham dan TNI</t>
  </si>
  <si>
    <t>FK</t>
  </si>
  <si>
    <t>Direktorat Kesehatan Direktorat Jenderal Kekuatan Pertahanan -  FKG Unpad</t>
  </si>
  <si>
    <t>31/XII/2011</t>
  </si>
  <si>
    <t>5130/UN6.F/DN/2012</t>
  </si>
  <si>
    <t>FKG</t>
  </si>
  <si>
    <t>Direktorat Kesehatan Direktorat Jenderal Kekuatan Pertahanan -  FIK Unpad</t>
  </si>
  <si>
    <t>32/XII/2012</t>
  </si>
  <si>
    <t>52/UN6.L/KS/2012</t>
  </si>
  <si>
    <t>FIK</t>
  </si>
  <si>
    <t xml:space="preserve">Badan PPSDM Kesehatan (Kementerian Kesehatan) </t>
  </si>
  <si>
    <t>HK.06.01/V.3/4210.6/2012</t>
  </si>
  <si>
    <t>25729/UN6.WR3/TU/2012</t>
  </si>
  <si>
    <t xml:space="preserve">Pendidikan Program Sarjana dan Pascasarjana Tugas Belas Sumber Daya Manusia Kesehatan </t>
  </si>
  <si>
    <t>Dinas Kesehatan Kabupaten Bandung</t>
  </si>
  <si>
    <t xml:space="preserve">800/ Perj. 37-Dinkes/2012 </t>
  </si>
  <si>
    <t>27622/UN6.WR3/TU/2012</t>
  </si>
  <si>
    <t>Seleksi Rekruitmen Dokter, Dokter Gigi dan Bidan sebagai Pegawai Tidak Tetap di Dinas Kab Bandung</t>
  </si>
  <si>
    <t xml:space="preserve">800/ Perj. 38-Dinkes/2012 </t>
  </si>
  <si>
    <t>30692/UN6.WR3/TU/2012</t>
  </si>
  <si>
    <t>26683/UN6.RKT/TU/2012</t>
  </si>
  <si>
    <t>050/93/NK/Pem/Huk/2012</t>
  </si>
  <si>
    <t>Badan Geologi</t>
  </si>
  <si>
    <t>Badan Geologi - FTG Unpad</t>
  </si>
  <si>
    <t>Kelembagaan dan Kerjasama (DIKTI)</t>
  </si>
  <si>
    <t>5568/673474/PLK/IX/2012</t>
  </si>
  <si>
    <t>Program Penguatan Kelembagaan KUI (PKKUI) di Unpad</t>
  </si>
  <si>
    <t>Yayasan Serba Bakti Pondok Pesantren suryalaya</t>
  </si>
  <si>
    <t>26290/UN6.RKT/TU/2012</t>
  </si>
  <si>
    <t>197/YSB-PPS/A-1/XI/2012</t>
  </si>
  <si>
    <t>Setelah membayar Lunas</t>
  </si>
  <si>
    <t>Lembaga</t>
  </si>
  <si>
    <t xml:space="preserve">Jenis </t>
  </si>
  <si>
    <t>Tanggal Pelaksanaan</t>
  </si>
  <si>
    <t>Posisi</t>
  </si>
  <si>
    <t>Kontak Person Luar</t>
  </si>
  <si>
    <t>Kontak Person Unpad</t>
  </si>
  <si>
    <t>Keterangan</t>
  </si>
  <si>
    <t>Nama</t>
  </si>
  <si>
    <t>Telp</t>
  </si>
  <si>
    <t>email</t>
  </si>
  <si>
    <t>Nama / Fakultas</t>
  </si>
  <si>
    <t>Kementerian Perhubungan</t>
  </si>
  <si>
    <t>The Asia Foundation</t>
  </si>
  <si>
    <t>Bappeda/2012</t>
  </si>
  <si>
    <t>14626/UN6.RKT/TU/2012</t>
  </si>
  <si>
    <t>Khusus-04/LoU/E2j/VI/2012</t>
  </si>
  <si>
    <t>22 Juni 2012</t>
  </si>
  <si>
    <t>W-O-MER-GN-10780</t>
  </si>
  <si>
    <t>15505/H6.5/TU/2012</t>
  </si>
  <si>
    <t>W-O-MER-GN-10779</t>
  </si>
  <si>
    <t>14964/UN6.WR1/TU/2012</t>
  </si>
  <si>
    <t>27 Juni 2012</t>
  </si>
  <si>
    <t>26 Juni 2015</t>
  </si>
  <si>
    <t>PT Riset Perkebunan Nusantara</t>
  </si>
  <si>
    <t>4601/UN6.RKT/TU/2013</t>
  </si>
  <si>
    <t>01/SPK/RPN/I/2013</t>
  </si>
  <si>
    <t>4407/UN6.Q/PKS/2012</t>
  </si>
  <si>
    <t>936/05/BQS/2012</t>
  </si>
  <si>
    <t>29382/UN6.RKT/TU/2012</t>
  </si>
  <si>
    <t>504/05/BGL/2012</t>
  </si>
  <si>
    <t>Peningkatan Kemampuan SDM , Teknologi, Penyelidikan dan Penelitian Bidang Survei Geologi</t>
  </si>
  <si>
    <t>8946/UN6.RKT/TU/2013</t>
  </si>
  <si>
    <t>01/IKA Unpad/II/2013</t>
  </si>
  <si>
    <t>BA 7 TAHUN 2012</t>
  </si>
  <si>
    <t>22638/UN6.RKT/TU/2012</t>
  </si>
  <si>
    <t>Pengembangan Sumber Daya Manusia di Bidang Transportasi</t>
  </si>
  <si>
    <t>PT. Pertamina Persero</t>
  </si>
  <si>
    <t>002/H00000/2013-SO</t>
  </si>
  <si>
    <t>9871/UN6.RKT/TU/2013</t>
  </si>
  <si>
    <t>13 Februari 2013</t>
  </si>
  <si>
    <t>13 Agustus 2014</t>
  </si>
  <si>
    <t xml:space="preserve">Program Bantuan Hibah Uang untuk pembangunan Gedung Pengembangan Pascasarjana Fak Ekonomi dan Bisnis </t>
  </si>
  <si>
    <t>Badan Penelitian dan Pengembangan Pertanian, Kementerian Pertanian</t>
  </si>
  <si>
    <t>12800/UN6.RKT/TU/2013</t>
  </si>
  <si>
    <t>120/HM.240/I/3/2013</t>
  </si>
  <si>
    <t>Panitia Pengawas Pemilihan Umum Provinsi Jawa Barat</t>
  </si>
  <si>
    <t>930/270/Panwaslu-Jbr/I/2013</t>
  </si>
  <si>
    <t>7139/Un6.RKT/TU/2013</t>
  </si>
  <si>
    <t>Pengawasan Partisipasi dalam pelaksanaan Pemilu Kepala Daerah Provinsi Jawa Barat</t>
  </si>
  <si>
    <t>Kementerian Sosial RI</t>
  </si>
  <si>
    <t>13/BKS/MoU/04/2013</t>
  </si>
  <si>
    <t>19054/UN6.RKT/TU/2013</t>
  </si>
  <si>
    <t>Penyelenggaran Kesejahteraan Sosial</t>
  </si>
  <si>
    <t>19583/UN6.RKT/TU/2013</t>
  </si>
  <si>
    <t>006/NK/DIR-INS/2013</t>
  </si>
  <si>
    <t>Direktorat Jenderal Pengelolaan dan Pemasaran Hasil Pertanian Kementerian Pertanian RI</t>
  </si>
  <si>
    <t>10640/UN6.RKT/TU/2012</t>
  </si>
  <si>
    <t>87.12/MOU-KPA/PPHP/V/2012</t>
  </si>
  <si>
    <t>001/PKS-INS/2013</t>
  </si>
  <si>
    <t>Layanan Pembayaran Biaya Pendidikan Universitas Padjadjaran</t>
  </si>
  <si>
    <t>19584/UN6.WR1/TU/2013</t>
  </si>
  <si>
    <t>19585/UN6.WR2/TU/2013</t>
  </si>
  <si>
    <t>002/PKS-INS/2013</t>
  </si>
  <si>
    <t xml:space="preserve">Layanan Informasi Keuangan Perbankan </t>
  </si>
  <si>
    <t>Kabupaten Sumedang</t>
  </si>
  <si>
    <t>Kabupaten Bogor</t>
  </si>
  <si>
    <t>1603/UN6.RKT/TU/2013</t>
  </si>
  <si>
    <t>119/2/KB/KS/III/2013</t>
  </si>
  <si>
    <t>10/PKS/M-DEP.5/IV/2013</t>
  </si>
  <si>
    <t>828/UN6.5/KS/2013</t>
  </si>
  <si>
    <t>31 Oktober 2013</t>
  </si>
  <si>
    <t>Pelatihan Penerapan teknologi tepat guna sesuai dengan kearifan lokal di 4 kabupaten perbatasan Prov Maluku dan Maluku Utara</t>
  </si>
  <si>
    <t>14727/UN6.WR3/TU/2013</t>
  </si>
  <si>
    <t>IBG.IB1/PKS.004/2013</t>
  </si>
  <si>
    <t>31 Desember 2013</t>
  </si>
  <si>
    <t>Seleksi Masuk Unpad Tahun akademik 2013/2014</t>
  </si>
  <si>
    <t>13051/UN6.RKT/TU/2012</t>
  </si>
  <si>
    <t>420/906a/DISDIK/2012</t>
  </si>
  <si>
    <t>PT Bank Jabar Banten, Tbk (BJB)</t>
  </si>
  <si>
    <t>080/PKS/DIR-CS/2012</t>
  </si>
  <si>
    <t>19008/UN6.WR3/TU/2012</t>
  </si>
  <si>
    <t>9 Agustus 2012</t>
  </si>
  <si>
    <t>Sponsorship  Kegiatan Kesenian dan Kebudayaa Unpad</t>
  </si>
  <si>
    <t>Pemerintah Kabupaten Maluku Tengah</t>
  </si>
  <si>
    <t>24830/UN6.RKT/TU/2013</t>
  </si>
  <si>
    <t>420/03/PK/2013</t>
  </si>
  <si>
    <t xml:space="preserve">PT Bank Pembangunan Daerah Jawa Barat dan Banten, Tbk. (BJB) </t>
  </si>
  <si>
    <t>Pemerintah Kabupaten Bangka Tengah</t>
  </si>
  <si>
    <t>Yayasan Chairul Tanjung</t>
  </si>
  <si>
    <t>Meningkatkan kualitas calon program Bidik Misi yang akan menempuh Program Diploma  atau Program Sarjana</t>
  </si>
  <si>
    <t>Dinas Pendidikan Kota Bandung</t>
  </si>
  <si>
    <t>1788/UN6.C/KS/2013</t>
  </si>
  <si>
    <t>900/1932-Disdik/2013</t>
  </si>
  <si>
    <t>Program Penguatan Bahan Ajar Pencegahan Penyalahgunaan Narkoba dan Kesehatan Reproduksi bagi Siswa SMP di Bandung</t>
  </si>
  <si>
    <t>Universitas Garut (UNIGA)</t>
  </si>
  <si>
    <t>25065/UN6.RKT/TU/2013</t>
  </si>
  <si>
    <t>36/R/UNIGA/V/2013</t>
  </si>
  <si>
    <t>PT. Bank Rakyat Indonesia (BRI)</t>
  </si>
  <si>
    <t>PTB/04/2310B/R</t>
  </si>
  <si>
    <t>3029/UN6.WR1/TU/2012</t>
  </si>
  <si>
    <t>Deputi Bidang Pengembangan Daerah Khusus Kementerian Pembangunan Daerah Tertingggal (KPDT) - LPPM</t>
  </si>
  <si>
    <t>Universitas Swadaya Gunung Jati</t>
  </si>
  <si>
    <t>PT. Grafindo Nusantara</t>
  </si>
  <si>
    <t>Penelitian Bersama Grafit dan Grafena</t>
  </si>
  <si>
    <t>20621/UN6.WR3/TU/2013</t>
  </si>
  <si>
    <t>035/PADMA-PK/IV/2013</t>
  </si>
  <si>
    <t>26835/UN6.RKT/TU/2013</t>
  </si>
  <si>
    <t>001/GN-KS/V/2013</t>
  </si>
  <si>
    <t>Kementerian Pekerjaan Umum (PU)</t>
  </si>
  <si>
    <t>06NK/SL.12/I/2013</t>
  </si>
  <si>
    <t>5070/UN6.WR3/TU/2013</t>
  </si>
  <si>
    <t>Penyelenggaraan Kerja Sama Pendidikan Kementerian PU Program Magister TA 2013</t>
  </si>
  <si>
    <t>Yayasan Pendidikan dan Pengajaran Geusan Ulun</t>
  </si>
  <si>
    <t>21713/UN6.RKT/TU/2013</t>
  </si>
  <si>
    <t>420/25/YPPGU/2013</t>
  </si>
  <si>
    <t>Pemerintah Kabupaten Indramayu</t>
  </si>
  <si>
    <t>Perjanjian pinjam pakai tanah milik pemerintah Kab Indramayu</t>
  </si>
  <si>
    <t>028/645.a/DPPKAD</t>
  </si>
  <si>
    <t>19102/UN6.RKT/TU/2013</t>
  </si>
  <si>
    <t>9874/H6.1/TU/2009</t>
  </si>
  <si>
    <t>2 May 2013</t>
  </si>
  <si>
    <r>
      <rPr>
        <i/>
        <sz val="9"/>
        <rFont val="Calibri"/>
        <family val="2"/>
      </rPr>
      <t xml:space="preserve">Sponsorship </t>
    </r>
    <r>
      <rPr>
        <sz val="9"/>
        <rFont val="Calibri"/>
        <family val="2"/>
      </rPr>
      <t xml:space="preserve"> Kegiatan Kesenian dan Kebudayaa Unpad</t>
    </r>
  </si>
  <si>
    <t>Ikatan Keluarga Alumni Unpad</t>
  </si>
  <si>
    <t>Universitas Darwan Ali</t>
  </si>
  <si>
    <t xml:space="preserve">MoU </t>
  </si>
  <si>
    <t>28119/UN6.RKT/TU/2013</t>
  </si>
  <si>
    <t>005/UNDA/V/2013</t>
  </si>
  <si>
    <t>Universitas Borneo Tarakan</t>
  </si>
  <si>
    <t>REKAP KERJA SAMA DALAM NEGERI MoU DAN PKS</t>
  </si>
  <si>
    <t>DARI BULAN JANUARI S.D MEI 2013</t>
  </si>
  <si>
    <t>30858/UN6/RKT/TU/2013</t>
  </si>
  <si>
    <t>14/MOU/DIR/2013</t>
  </si>
  <si>
    <t>006/UN51/MoU/2013</t>
  </si>
  <si>
    <t>30388/UN6.RKT/TU/2013</t>
  </si>
  <si>
    <t>29601/UN6.RKT/TU/2013</t>
  </si>
  <si>
    <t>426/UNIV/V/2013</t>
  </si>
  <si>
    <t>Pemerintah Kota Bontang (Provinsi Kaltim)</t>
  </si>
  <si>
    <t>188.6/19/HUK</t>
  </si>
  <si>
    <t>13218/UN6.RKT/TU/2013</t>
  </si>
  <si>
    <t>Universitas Kristen Maranatha</t>
  </si>
  <si>
    <t>28698/UN6.RKT/TU/2013</t>
  </si>
  <si>
    <t>005/SKB/UKM/V/2013</t>
  </si>
  <si>
    <t>Badan Tenaga Nuklir  Nasional (Batan)</t>
  </si>
  <si>
    <t>Pemerintah Kabupaten Bangka</t>
  </si>
  <si>
    <t>26119/UN6.RKT/TU/2013</t>
  </si>
  <si>
    <t>074/43/Kes/2013</t>
  </si>
  <si>
    <t>Badan Pengkajian dan Penerapan Teknologi (BPPT)</t>
  </si>
  <si>
    <t>Pemerintah Kabupaten Rokan Hulu Provinsi Riau</t>
  </si>
  <si>
    <t>31196/UN6.RKT/TU/2013</t>
  </si>
  <si>
    <t>12 Tahun 2013</t>
  </si>
  <si>
    <t>Badan Perencanaan Pembangunan Nasional (Bapenas) Kementerian Perencanaan Pembangunan Nasional</t>
  </si>
  <si>
    <t>3/NKB/HK SES/2013</t>
  </si>
  <si>
    <t>31463/UN6.WR3/TU/2013</t>
  </si>
  <si>
    <t>Pengembangan Kapasitas Kelembagaan</t>
  </si>
  <si>
    <t xml:space="preserve">Bank Indonesia </t>
  </si>
  <si>
    <t>15/9/GBI/DSDM</t>
  </si>
  <si>
    <t>29111/UN6.RKT/TU/2013</t>
  </si>
  <si>
    <t>Rekruitmen Pegawai muda BI</t>
  </si>
  <si>
    <t>9 Juli 2013</t>
  </si>
  <si>
    <t>Pelaksanaan Pekerjaan Penyelenggaraan Kegiatan Promosi SBMPTN</t>
  </si>
  <si>
    <t xml:space="preserve">     /   Huk/Bappeda/2013</t>
  </si>
  <si>
    <t>21407/UN6.RKT/TU/2013</t>
  </si>
  <si>
    <t>Analisa Data dan Kebijakan Pem Ekonomi serta Pelayanan Hukum di SMD</t>
  </si>
  <si>
    <t>Badan Tenaga Nuklir Nasional (BATAN)</t>
  </si>
  <si>
    <t>37420/UN6.RKT/TU/2013</t>
  </si>
  <si>
    <t>06129/KS 00 01/VII/2013</t>
  </si>
  <si>
    <t>PTNBR BATAN - F. MIPA Unpad</t>
  </si>
  <si>
    <t>PRR BATAN - F. MIPA Unpad</t>
  </si>
  <si>
    <t>1270/KS 00 01/VII/2013</t>
  </si>
  <si>
    <t>1973/UN6.D/DN/2013</t>
  </si>
  <si>
    <t>Pendidikan, Penelitian dan pengembangan ilmu pengetahuan dan teknologi Nuklir di bidang matematika, biologi, fisika dan Kimia</t>
  </si>
  <si>
    <t>03465/KS 00 01/VII/2013</t>
  </si>
  <si>
    <t>1975/UN6.D/DN/2013</t>
  </si>
  <si>
    <t>PATIR BATAN - FAPERTA Unpad</t>
  </si>
  <si>
    <t>1629/KS 00 01/VII/2013</t>
  </si>
  <si>
    <t>1629/UN6.E/HK/2013</t>
  </si>
  <si>
    <t>PATIR BATAN - FTG Unpad</t>
  </si>
  <si>
    <t>Pendidikan, Penelitian dan pengembangan ilmu pengetahuan dan teknologi Nuklir di bidang Pertanian</t>
  </si>
  <si>
    <t>Pendidikan, Penelitian dan pengembangan ilmu pengetahuan dan teknologi Nuklir di bidang Geologi-Hidrologi</t>
  </si>
  <si>
    <t>1628/KS 00 01/VII/2013</t>
  </si>
  <si>
    <t>3143/UN6.Q/KS/2013</t>
  </si>
  <si>
    <t>PRR BATAN - FK Unpad</t>
  </si>
  <si>
    <t>1271/KS 00 01/VII/2013</t>
  </si>
  <si>
    <t>/UN6.C/KS/2013</t>
  </si>
  <si>
    <t>Pendidikan, Penelitian dan pengembangan ilmu pengetahuan dan teknologi Nuklir di bidang Kesehatan</t>
  </si>
  <si>
    <t>1627/KS 00 01/VII/2013</t>
  </si>
  <si>
    <t>PATIR BATAN - FK Unpad</t>
  </si>
  <si>
    <t>Penelitian dan pengembangan Biomaterial dan Bank Jaringan untuk Kesehatan</t>
  </si>
  <si>
    <t>PT Bank Mandiri</t>
  </si>
  <si>
    <t>27645/UN6.RKT/TU/2012</t>
  </si>
  <si>
    <t>vi.BDG/20B/2012</t>
  </si>
  <si>
    <t>Perbaikan sara dan prasarana tahun 2012</t>
  </si>
  <si>
    <t>Kementerian Ristek dan Teknologi ( Cluster Domba Padjadjaran)</t>
  </si>
  <si>
    <t>14/M/KB/VI/2013</t>
  </si>
  <si>
    <t>36077/UN6.RKT/TU/2013</t>
  </si>
  <si>
    <t>Sinergi Peneltian, Pengembangan dan Penerapan Ilmu Pengetahuan dan Teknologi di Bidang Pangan Cluster Domba Padjadjaran</t>
  </si>
  <si>
    <t>Kabupaten Bandung</t>
  </si>
  <si>
    <t>Kabupaten Bekasi</t>
  </si>
  <si>
    <t>Kabupaten Pangandaran</t>
  </si>
  <si>
    <t>Kabupaten Purwakarta</t>
  </si>
  <si>
    <t>Kota Banjar</t>
  </si>
  <si>
    <t>Kota Bekasi</t>
  </si>
  <si>
    <t>Kota Cimahi</t>
  </si>
  <si>
    <t>Kota Cirebon</t>
  </si>
  <si>
    <t>Kota Tasikmalaya</t>
  </si>
  <si>
    <t>No</t>
  </si>
  <si>
    <t xml:space="preserve">Nama Kabupaten Kota di Jawa Barat </t>
  </si>
  <si>
    <t>Masih Berlaku</t>
  </si>
  <si>
    <t>Sedang Proses</t>
  </si>
  <si>
    <t>Habis</t>
  </si>
  <si>
    <t>Akan Habis 18 Sep 2013</t>
  </si>
  <si>
    <t>Akan Habis 15 Sep 2013</t>
  </si>
  <si>
    <t>Akan Habis 4 Nov 2013</t>
  </si>
  <si>
    <t>Akan Habis 14 Okt 2013</t>
  </si>
  <si>
    <t>Belum ada</t>
  </si>
  <si>
    <t>Akan Habis 16 Nov 2013</t>
  </si>
  <si>
    <t>Akan Habis 7 Sep 2013</t>
  </si>
  <si>
    <t>PIC Unpad</t>
  </si>
  <si>
    <t>0815 7050333, 0856 24267567, 0878 22080580</t>
  </si>
  <si>
    <t>Bp. Teguh Santoso / FISIP</t>
  </si>
  <si>
    <t>Bp. Ari Bainus / FISIP</t>
  </si>
  <si>
    <t>0812 20812345</t>
  </si>
  <si>
    <t>0811 2272149</t>
  </si>
  <si>
    <t>Bp. Bambang Hermanto / FISIP</t>
  </si>
  <si>
    <t>0818 02025546</t>
  </si>
  <si>
    <t>Bp. Widya / FISIP</t>
  </si>
  <si>
    <t>0878 21475827</t>
  </si>
  <si>
    <t>Ibu Ira / FISIP</t>
  </si>
  <si>
    <t>Bp. Hasan Sidik / FISIP</t>
  </si>
  <si>
    <t>Bp. Asep Rahlan / FISIP</t>
  </si>
  <si>
    <t>0815 63612117</t>
  </si>
  <si>
    <t>Bp. Opan / FISIP</t>
  </si>
  <si>
    <t>0812 2030327</t>
  </si>
  <si>
    <t>Bp. Ade Bekti / FISIP</t>
  </si>
  <si>
    <t>0857 20376955</t>
  </si>
  <si>
    <t>Bp. Didin M / FISIP</t>
  </si>
  <si>
    <t>0812 2243859</t>
  </si>
  <si>
    <t>NO. HP.</t>
  </si>
  <si>
    <t>Keterangan MoU</t>
  </si>
  <si>
    <t>Badan PPESDM Kementerian ESDM RI</t>
  </si>
  <si>
    <t>05.pj/05.08/BDL/2013</t>
  </si>
  <si>
    <t>42304/UN6.RKT/TU/2013</t>
  </si>
  <si>
    <t>Pengembangan Sumber Daya Manusia Bidang Energi dan Sumber Daya Manusia</t>
  </si>
  <si>
    <t xml:space="preserve">Badan PPESDM - FTG Unpad </t>
  </si>
  <si>
    <t>669/UN6.Q/KS/2013</t>
  </si>
  <si>
    <t>01/Prj/05.06/BDA/2013</t>
  </si>
  <si>
    <t>Peningkatan Kemampuan SDM dan Pengajaran, Penelitian serta Pengabdian Masyarakat pada Bidang Geologi, Migas dan Pertambangan</t>
  </si>
  <si>
    <t>Kementerian Negara Riset dan Teknologi (Ristek)</t>
  </si>
  <si>
    <t>Pemerintah Kabupaten Bandung Barat</t>
  </si>
  <si>
    <t>074/MoU-08-Bappeda/2013</t>
  </si>
  <si>
    <t>40007/UN6.RKT/TU/2013</t>
  </si>
  <si>
    <t>Pemerintah Kota Tangerang</t>
  </si>
  <si>
    <t>814.1/94-BKPP/2013</t>
  </si>
  <si>
    <t>24930/UN6.WR3/TU/2013</t>
  </si>
  <si>
    <t>Seleksi Penerimaan PTT dan Tenaga Kontrak RSU Tangerang</t>
  </si>
  <si>
    <t>Pemerintah Kabupaten Mappi Provinsi Papua</t>
  </si>
  <si>
    <t>28767/UN6.RKT/TU/2013</t>
  </si>
  <si>
    <t>Badan Pengawas Obat dan Makan RI (BPOM)</t>
  </si>
  <si>
    <t>HK.08.1.54.06.13.3586</t>
  </si>
  <si>
    <t>48787/UN6.RKT/TU/2013</t>
  </si>
  <si>
    <t>Tridharma Perguruan Tinggi dan pengembangan dibidang Obat dan Makanan</t>
  </si>
  <si>
    <t xml:space="preserve">Yayasan Pertamina </t>
  </si>
  <si>
    <t>254/PF-DIR/NK/XI/2012</t>
  </si>
  <si>
    <t>26585/UN6.RKT/TU/2012</t>
  </si>
  <si>
    <t>Program Beasiswa Sobat bumi Pertamina Foundation</t>
  </si>
  <si>
    <t>02/D.SDI/PK/V/2013</t>
  </si>
  <si>
    <t>45634/UN6.RKT/TU/2013</t>
  </si>
  <si>
    <t>074/260/BUP-MAPPI/VIII/2013</t>
  </si>
  <si>
    <t>PT. Bakti Usaha Menanam Nusantara Hijau Lestari I</t>
  </si>
  <si>
    <t>49120/UN6.RKT/TU/2013</t>
  </si>
  <si>
    <t>07/NK/BUMNHL I/IX/2011</t>
  </si>
  <si>
    <t>Kegiatan percontohan Integrated Farming System berbasis Agroforestry</t>
  </si>
  <si>
    <t>CV. Techtar Farm and Food</t>
  </si>
  <si>
    <t>51652/UN6.RKT/TU/2013</t>
  </si>
  <si>
    <t>016/SK/TFF/X/2013</t>
  </si>
  <si>
    <t>51653/UN6.RKT/TU/2013</t>
  </si>
  <si>
    <t>241/sk/jaf/XI/13</t>
  </si>
  <si>
    <t>PT. Joongang Foods</t>
  </si>
  <si>
    <t>PT. Galih Estetika</t>
  </si>
  <si>
    <t>51651/UN6.RKT/TU/2013</t>
  </si>
  <si>
    <t>034/GEI-UNPAD/Piagam/X/2013</t>
  </si>
  <si>
    <t>PT. Bank Tabungan Negara (Persero) Tbk. BTN</t>
  </si>
  <si>
    <t>036/PKS/BDG.UT/IX/2013</t>
  </si>
  <si>
    <t>50089/UN6.WRIII/TU/2013</t>
  </si>
  <si>
    <t>Program Pengembangan Operasional (PPO)</t>
  </si>
  <si>
    <t>Komisi Nasional Hak Asasi Manusia (Komnas HAM)</t>
  </si>
  <si>
    <t>223/TUA/X/2013</t>
  </si>
  <si>
    <t>56492/UN6.RKT/TU/2013</t>
  </si>
  <si>
    <t>Pemajuan Hak Asasi Manusia Melalui Thidharma Perguruan tinggi</t>
  </si>
  <si>
    <t>37/PKS/BDG.UT/IX/2013</t>
  </si>
  <si>
    <t>51737/UN6.WR1/TU/2013</t>
  </si>
  <si>
    <t>3 Mei 2014</t>
  </si>
  <si>
    <t>PT Central Proteinaprima Tbk</t>
  </si>
  <si>
    <t>42095/UN6.RKT/TU/2013</t>
  </si>
  <si>
    <t>01/PK-GIB/VII/2013</t>
  </si>
  <si>
    <t>58023/UN6.RKT/TU/2013</t>
  </si>
  <si>
    <t>422/008/SMK/X/2013</t>
  </si>
  <si>
    <t>SMKN Sukasari</t>
  </si>
  <si>
    <t>Pemerintah Kabupaten Cirebon</t>
  </si>
  <si>
    <t>40029/UN6.RKT/TU/2013</t>
  </si>
  <si>
    <t>584.3/2625-Perek/2013</t>
  </si>
  <si>
    <t>Kementerian Luar Negeri RI</t>
  </si>
  <si>
    <t>NK/KA/20/10/2013/45</t>
  </si>
  <si>
    <t>58026/UN6.RKT/TU/2013</t>
  </si>
  <si>
    <r>
      <t>Pelayanan Pembayaran biaya pendidikan melalui fasilitas perbankan dengan menggunakan sistem "</t>
    </r>
    <r>
      <rPr>
        <i/>
        <sz val="9"/>
        <rFont val="Calibri"/>
        <family val="2"/>
      </rPr>
      <t>online Payment</t>
    </r>
    <r>
      <rPr>
        <sz val="9"/>
        <rFont val="Calibri"/>
        <family val="2"/>
      </rPr>
      <t>"</t>
    </r>
  </si>
  <si>
    <t>Pemerintah Kabupaten Cianjur</t>
  </si>
  <si>
    <t>26150/UN6.RKT/TU/2013</t>
  </si>
  <si>
    <t>022/7526/DINKES/2013</t>
  </si>
  <si>
    <t>Dinas Pendidikan Kota Depok</t>
  </si>
  <si>
    <t>421/794/2013-Disdik</t>
  </si>
  <si>
    <t>16891/UN6.WR3/TU/2013</t>
  </si>
  <si>
    <t>PT. Pupuk Kujang</t>
  </si>
  <si>
    <t>53454/UN6.RKT/TU/2013</t>
  </si>
  <si>
    <t>1770/PK/MoU/X/2013</t>
  </si>
  <si>
    <t>Pemerintah Kabupaten Maluku Tenggara Barat</t>
  </si>
  <si>
    <t>60687/UN6.RKT/TU/2013</t>
  </si>
  <si>
    <t>074/209/2013</t>
  </si>
  <si>
    <t>PT. Bandung Indah Lestari</t>
  </si>
  <si>
    <t>63066/UN6.RKT/TU/2013</t>
  </si>
  <si>
    <t>11/BRIL/XI/2013</t>
  </si>
  <si>
    <t>Universitas Halu Oleo</t>
  </si>
  <si>
    <t>62288/UN6.RKT/TU/2013</t>
  </si>
  <si>
    <t>4109/UN29/MoU/LL/2013</t>
  </si>
  <si>
    <t>CV. Lumbung Mas Lestari</t>
  </si>
  <si>
    <t>59455/UN6.RKT/TU/2013</t>
  </si>
  <si>
    <t>001/KSM/XI/2013</t>
  </si>
  <si>
    <t>Badan Kesehatan PPSDM Kementerian Kesehatan</t>
  </si>
  <si>
    <t>HK.06.01/V.3/4826/2013</t>
  </si>
  <si>
    <t>66591/UN6.WR3/TU/2013</t>
  </si>
  <si>
    <t>10 Desember 2013</t>
  </si>
  <si>
    <t>Beres Kuliah</t>
  </si>
  <si>
    <t>Komisi Pengawas Persaingan Usaha (KPPU)</t>
  </si>
  <si>
    <t>009/MOU/K/XII/2013</t>
  </si>
  <si>
    <t>67410/UN6.RKT/TU/2013</t>
  </si>
  <si>
    <t>Kerjasama Bidang Pendidikan, Advokasi dan Penegakan Hukum Persaingan Usaha</t>
  </si>
  <si>
    <t>25064/UN6.RKT/TU/2013</t>
  </si>
  <si>
    <t>893/59/BKD/2013</t>
  </si>
  <si>
    <t>Asosiasi Logistik Indonesia</t>
  </si>
  <si>
    <t>PT Sewu Segar Nusantara</t>
  </si>
  <si>
    <t>61792/UN6.RKT/TU/2013</t>
  </si>
  <si>
    <t>61793/UN6.RKT/TU/2013</t>
  </si>
  <si>
    <t>0128/SSN-03/XII/2013</t>
  </si>
  <si>
    <t>168/ALI/XII/2013</t>
  </si>
  <si>
    <t>Tanggal MoU/PKS</t>
  </si>
  <si>
    <t>UPT KS</t>
  </si>
  <si>
    <t>Ibu Reni</t>
  </si>
  <si>
    <t>085 643871971</t>
  </si>
  <si>
    <t>Ibu Anne Nurbaity</t>
  </si>
  <si>
    <t>Kepala UPT KS</t>
  </si>
  <si>
    <t>Final MoU</t>
  </si>
  <si>
    <t>reniwindari@depkeu.go.id</t>
  </si>
  <si>
    <t>Lembaga Pengelola Dana Pendidikan (LPDP)</t>
  </si>
  <si>
    <t>NK-008/LPDP/2013</t>
  </si>
  <si>
    <t>67681/UN6.RKT/TU/2013</t>
  </si>
  <si>
    <t>Pengelolaan Beasiswqa Pendidikan Indonesia</t>
  </si>
  <si>
    <t>Rekap Tahun 2014</t>
  </si>
  <si>
    <t>REKAP KERJA SAMA UNIVERSITAS PADJADJARAN DENGAN LEMBAGA PEMERINTAH</t>
  </si>
  <si>
    <t>Kopasus TNI RI</t>
  </si>
  <si>
    <t>Draft MoU</t>
  </si>
  <si>
    <t>Draft PKS</t>
  </si>
  <si>
    <t>Bp. Kasno Pamungkas</t>
  </si>
  <si>
    <t>Sekretaris UPT KS</t>
  </si>
  <si>
    <t>0815 6121459</t>
  </si>
  <si>
    <t>kkpamungkas@yahoo.com</t>
  </si>
  <si>
    <t>annenurbaity@unpad.ac.id</t>
  </si>
  <si>
    <t>081 1216020</t>
  </si>
  <si>
    <t>Abriveno Y.L. Pitoy, S.Sos, M.I.L</t>
  </si>
  <si>
    <t>081 321194083</t>
  </si>
  <si>
    <t>abrivenopitoy@gmail.com</t>
  </si>
  <si>
    <t>PT. NIKOMAS GEMILANG</t>
  </si>
  <si>
    <t>Bag. Kemahasiswaan Ibu Nur</t>
  </si>
  <si>
    <t>081 22045922</t>
  </si>
  <si>
    <t>siti.nurhayati@unpad.ac.id</t>
  </si>
  <si>
    <t>BADAN AMIL ZAKAT NASIONAL</t>
  </si>
  <si>
    <t>DAFTAR REKAP DATA PIC YANG AKAN MOU/PKS DENGAN UNPAD</t>
  </si>
  <si>
    <t>PT. IOL</t>
  </si>
  <si>
    <t>PT. Trans Jawa Sulawesi</t>
  </si>
  <si>
    <t>LPPM</t>
  </si>
  <si>
    <t>Pak Welli Atikno</t>
  </si>
  <si>
    <t>0815 21508701</t>
  </si>
  <si>
    <t>0818 09810434</t>
  </si>
  <si>
    <t>c.panatarani@phis.unpad.ac.id</t>
  </si>
  <si>
    <t>dibawa oleh ibu Camelia untuk Di TTD oleh pihak kedua</t>
  </si>
  <si>
    <t>0818 08272727</t>
  </si>
  <si>
    <t>Pak Rhenadi Arinton/ Anton Rianto</t>
  </si>
  <si>
    <t>Camelia/MIPA/LPPM</t>
  </si>
  <si>
    <t>PT Yamaha Indonesia Motor Manufacturing</t>
  </si>
  <si>
    <t>Mohammad Masykur</t>
  </si>
  <si>
    <t>081 370182713</t>
  </si>
  <si>
    <t>FISIP / Ibu Shinta Ningrum</t>
  </si>
  <si>
    <t>081 22011423</t>
  </si>
  <si>
    <t>sintaher@yahoo.com</t>
  </si>
  <si>
    <t>Politeknik Negeri Bandung</t>
  </si>
  <si>
    <t>59346/UN6/TU/2013</t>
  </si>
  <si>
    <t>3013/PL.1.R/DN/2013</t>
  </si>
  <si>
    <t>59553/UN6.WR3/TU/2013</t>
  </si>
  <si>
    <t>59554/UN6.WR3/TU/2013</t>
  </si>
  <si>
    <t>3027/Pl1.R/DN/2013</t>
  </si>
  <si>
    <t>3027.1/Pl1.R/DN/2013</t>
  </si>
  <si>
    <t>9 Desember 2013</t>
  </si>
  <si>
    <t>Pelatihan/Magang Penerapan KNK dalam Proses Pembelajaran</t>
  </si>
  <si>
    <t>Pelatihan/Magang Pengelolaan Laboraturium</t>
  </si>
  <si>
    <t>Final PKS</t>
  </si>
  <si>
    <t>Pemerintah Kota Bandung</t>
  </si>
  <si>
    <t>119/3215-Bag.KSD</t>
  </si>
  <si>
    <t>67191/UN6.RKT/TU/2013</t>
  </si>
  <si>
    <t>PelaksanaanPeingkatan Kualitas Pemerintahan, Pembangunan dan Kemasyarakatan</t>
  </si>
  <si>
    <t>KS</t>
  </si>
  <si>
    <t>Ibu rinrin</t>
  </si>
  <si>
    <t>081 224742857</t>
  </si>
  <si>
    <t>Entry</t>
  </si>
  <si>
    <t>M. Try Sutrisno Gaus</t>
  </si>
  <si>
    <t>0817 6087206</t>
  </si>
  <si>
    <t>sutisno.gaus@depkeu.go.id dan tinogaus@gmail.com</t>
  </si>
  <si>
    <t>Kabupaten Kepahiang</t>
  </si>
  <si>
    <t>Rizki Pratiwi</t>
  </si>
  <si>
    <t>0857 68125917</t>
  </si>
  <si>
    <t>rpratiwi17@gmail.com</t>
  </si>
  <si>
    <t xml:space="preserve">FISIP - AP (S3) </t>
  </si>
  <si>
    <t>Universitas Indonesia</t>
  </si>
  <si>
    <t>657671/UN6.RKT/TU/2013</t>
  </si>
  <si>
    <t>39/NKB/R/UI/2013</t>
  </si>
  <si>
    <t>5 December  2013</t>
  </si>
  <si>
    <t>MPR RI</t>
  </si>
  <si>
    <t>Agus Subagyo</t>
  </si>
  <si>
    <t>0811 1771197</t>
  </si>
  <si>
    <t>FH Pak Bilal Dewansyah</t>
  </si>
  <si>
    <t>0816 4203648</t>
  </si>
  <si>
    <t>Majelis Permusyawarakat Rakyat RI (MPR)</t>
  </si>
  <si>
    <t>4438/UN6.RKT/TU/2014</t>
  </si>
  <si>
    <t>HM.320/404/2014</t>
  </si>
  <si>
    <t>24 Januari 2014</t>
  </si>
  <si>
    <t>23 Januari 2015</t>
  </si>
  <si>
    <t>soktahu_2000@yahoo.com</t>
  </si>
  <si>
    <t>Ibu Yuni Wakil Direktur RUD Samsudin</t>
  </si>
  <si>
    <t>082 120163664</t>
  </si>
  <si>
    <t>FK Pak Gono</t>
  </si>
  <si>
    <t>gonofk73@gmail.com</t>
  </si>
  <si>
    <t>0813 21181034</t>
  </si>
  <si>
    <t>Pemerintah Kota Sukabumi</t>
  </si>
  <si>
    <t>Balai Besar Keramik</t>
  </si>
  <si>
    <t>7663/UN6.RKT/TU/2014</t>
  </si>
  <si>
    <t>385/01/BBK/2/2014</t>
  </si>
  <si>
    <t>CV. WilQis</t>
  </si>
  <si>
    <t>7664/UN6.RKT/TU/2014</t>
  </si>
  <si>
    <t>005/WILQIS/II/2014</t>
  </si>
  <si>
    <t>Edem Keramik</t>
  </si>
  <si>
    <t>7665/UN6.RKT/TU/2014</t>
  </si>
  <si>
    <t>0010/EDM/2/2014</t>
  </si>
  <si>
    <t>hastiawan@unpad.ac.id</t>
  </si>
  <si>
    <t>FMIPA Iwan Hastiawan</t>
  </si>
  <si>
    <t>081 22030343</t>
  </si>
  <si>
    <t xml:space="preserve">YANG MASIH BERLAKU  </t>
  </si>
  <si>
    <t>48894/UN6.RKT/TU/2013</t>
  </si>
  <si>
    <t>11/MoU/Adm.pemb.&amp;KD/2013</t>
  </si>
  <si>
    <t>PT IOL Indonesia</t>
  </si>
  <si>
    <t>67438/UN6.RKT/TU/2013</t>
  </si>
  <si>
    <t>67439/UN6.RKT/TU/2013</t>
  </si>
  <si>
    <t>005/TJS-UNPAD/XII/13</t>
  </si>
  <si>
    <t>007/IOL-UNPAD/JKT/VII/13</t>
  </si>
  <si>
    <t>7666/UN6.WR3/TU/2014</t>
  </si>
  <si>
    <t>7667/UN6.WR3/TU/2014</t>
  </si>
  <si>
    <t>006/WILQIS/II/2014</t>
  </si>
  <si>
    <t>0011/EDM/2/2014</t>
  </si>
  <si>
    <t>Pelaksanaan Riset dan pemanfaatan hasil riset</t>
  </si>
  <si>
    <t>6802/UN6.RKT/TU/2014</t>
  </si>
  <si>
    <t>03/UN21/DN/2014</t>
  </si>
  <si>
    <t>FTG</t>
  </si>
  <si>
    <t>Direktorat Jenderal Hak Kekayaan Intelektual (HAKI)</t>
  </si>
  <si>
    <t>PRJ-16/LPDP/2013</t>
  </si>
  <si>
    <t>8522/UN6.WR1/TU/2013</t>
  </si>
  <si>
    <t>Kabupaten Lebak</t>
  </si>
  <si>
    <t>Mou Draft</t>
  </si>
  <si>
    <t>Purnagunawan</t>
  </si>
  <si>
    <t>082 128302860</t>
  </si>
  <si>
    <t>muhamad.purnagunawan@fe.unpad.ac.id</t>
  </si>
  <si>
    <t>Perpustakaan RI</t>
  </si>
  <si>
    <t>Perpus</t>
  </si>
  <si>
    <t>Rohanda/Perpustakaan Unpad</t>
  </si>
  <si>
    <t>081 56018258</t>
  </si>
  <si>
    <t>r_rohanda@yahoo.com</t>
  </si>
  <si>
    <t xml:space="preserve">maret </t>
  </si>
  <si>
    <t>PT. Kima Farma Tbk</t>
  </si>
  <si>
    <t>3 Maret 2014</t>
  </si>
  <si>
    <t>6 Maret 2014</t>
  </si>
  <si>
    <t>081 220222899</t>
  </si>
  <si>
    <t>M. Wahyuli Safari, MM. Apt.</t>
  </si>
  <si>
    <t>0812 14451155</t>
  </si>
  <si>
    <t>F Farmasi /Rizky Abdullah</t>
  </si>
  <si>
    <t>0816 4204079/ Widodo</t>
  </si>
  <si>
    <t>Junior Chamber International (Tim Wiratif kemenko)</t>
  </si>
  <si>
    <t>MoU Draft</t>
  </si>
  <si>
    <t>P3IB LPPM Unpad/ Nova</t>
  </si>
  <si>
    <t>0811 200519</t>
  </si>
  <si>
    <t>elnovani_lusiana@yahoo.com</t>
  </si>
  <si>
    <t>Tito</t>
  </si>
  <si>
    <t>352a/PKS/BCA/2013</t>
  </si>
  <si>
    <t>52282/UN6.ER1/TU/2013</t>
  </si>
  <si>
    <t>31 Juli 2014</t>
  </si>
  <si>
    <t>Pemberian Bantuan Donasi Berupa Beasiswa Bakti BCA</t>
  </si>
  <si>
    <t>PT. IndoCita Karya lobal</t>
  </si>
  <si>
    <t>18 Maret 2014</t>
  </si>
  <si>
    <t>Ervik A. Santosa</t>
  </si>
  <si>
    <t xml:space="preserve">Kerja Sama </t>
  </si>
  <si>
    <t>ervik@indocita.com</t>
  </si>
  <si>
    <t>021 798468</t>
  </si>
  <si>
    <t>BPOM</t>
  </si>
  <si>
    <t>Handarto / FTIP</t>
  </si>
  <si>
    <t>PT Indocita Karya Global</t>
  </si>
  <si>
    <t>14730/UN6.RKT/TU/2014</t>
  </si>
  <si>
    <t>318/PKS/INDOCITA/III/2014</t>
  </si>
  <si>
    <t>10907/UN6.WR3/TU/2014</t>
  </si>
  <si>
    <t>Bantuan Pendidikan Unpad Bagi MHS Asing dari Sudan</t>
  </si>
  <si>
    <t>10906/UN6.WR3/TU/2014</t>
  </si>
  <si>
    <t>10905/UN6.WR3/TU/2014</t>
  </si>
  <si>
    <t>10904/UN6.WR3/TU/2014</t>
  </si>
  <si>
    <t>10903/UN6.WR3/TU/2014</t>
  </si>
  <si>
    <t>10902/UN6.WR3/TU/2014</t>
  </si>
  <si>
    <t>10901/UN6.WR3/TU/2014</t>
  </si>
  <si>
    <t>10828/UN6.WR3/TU/2014</t>
  </si>
  <si>
    <t>MHS Sudan atas nama Aleman Mustafa Fadlala</t>
  </si>
  <si>
    <t>MHS Sudan atas nama Ramzy Ahmed Yousif</t>
  </si>
  <si>
    <t>MHS Sudan atas nama Seazar Kalmal Mohamed</t>
  </si>
  <si>
    <t>MHS Sudan atas nama Esam Eldin Eltayeb Mohammed</t>
  </si>
  <si>
    <t>MHS Sudan atas nama Hasan Ishaaq Hassan Haren</t>
  </si>
  <si>
    <t>MHS Sudan atas nama Ibrahim Aldaw Ibrahim Hussen</t>
  </si>
  <si>
    <t>MHS Sudan atas nama Nageed Mohammed Suliman Balla</t>
  </si>
  <si>
    <t>MHS Sudan atas nama Omer Ahmed Mohammed Omer</t>
  </si>
  <si>
    <t>MHS Sudan atas nama Hayder Alhadiy Ahmed</t>
  </si>
  <si>
    <t>Pemerintah Kabupaten Kutai</t>
  </si>
  <si>
    <t>Apek</t>
  </si>
  <si>
    <t>085 346737993</t>
  </si>
  <si>
    <t>Bank Mandiri (PIN SMUP)</t>
  </si>
  <si>
    <t>Silva</t>
  </si>
  <si>
    <t>081 21084016</t>
  </si>
  <si>
    <t xml:space="preserve">Bank Mandiri </t>
  </si>
  <si>
    <t>Bank Mandiri (Perangkat Lunak)</t>
  </si>
  <si>
    <t>D-Cistem/ Dito / Oki</t>
  </si>
  <si>
    <t>April</t>
  </si>
  <si>
    <t>Bank Mandiri (Modul Verifikasi)</t>
  </si>
  <si>
    <t>06/SKB/3/2014</t>
  </si>
  <si>
    <t>Pemerintah Kabupaten Kepahiang</t>
  </si>
  <si>
    <t>15866/UN6.RKT/TU/2014</t>
  </si>
  <si>
    <t>890/        / 415.42/2014</t>
  </si>
  <si>
    <t>Lembaga Pemasyarakatan Wanita Klas II A Bandung (LAPAS)</t>
  </si>
  <si>
    <t>69090/UN6.WR3/TU/2013</t>
  </si>
  <si>
    <t>W11.PAS.PAS12.HM.05.04-3571</t>
  </si>
  <si>
    <t>Penyelenggaran Pendidikan, Penelitian dan Pengadian Kepada Masyarakat Bagi Warga Binaan Pemasyarakatan di LAPAS Wanita Klas IIA Bandung</t>
  </si>
  <si>
    <t>Universitas Lambung Mangkurat</t>
  </si>
  <si>
    <t>26 Non 2013</t>
  </si>
  <si>
    <t>Januari 2014</t>
  </si>
  <si>
    <t>PD I FK UNLAM</t>
  </si>
  <si>
    <t>Fakultas Kedokteran/ Madi</t>
  </si>
  <si>
    <t>081 395389475</t>
  </si>
  <si>
    <t>madi_rahmadi@yahoo.co.id</t>
  </si>
  <si>
    <t>Universitas Syiah Kuala</t>
  </si>
  <si>
    <t>Maret 2014</t>
  </si>
  <si>
    <t>Dekan FK UNSYIAH</t>
  </si>
  <si>
    <t>63869/UN6.RKT/TU/2013</t>
  </si>
  <si>
    <t>3770/UN.8/SP/2013</t>
  </si>
  <si>
    <t>13675/UN6.WR3/TU/2014</t>
  </si>
  <si>
    <t>IBG.IB2/PKS.004/2014</t>
  </si>
  <si>
    <t>15306/UN6.RKT/TU/2014</t>
  </si>
  <si>
    <t>Seleksi Ujian Masuk UNPAD tahun 2014/2015</t>
  </si>
  <si>
    <t>31 Desember 2014</t>
  </si>
  <si>
    <t>05/PK/PPK-BPPT/II/2014</t>
  </si>
  <si>
    <t>10171/UN6.WR3/TU/2014</t>
  </si>
  <si>
    <t>Penyelenggaraan Pendidikan Pascasarjana (s2)</t>
  </si>
  <si>
    <t>Mahkamah Konstitusi</t>
  </si>
  <si>
    <t xml:space="preserve">FH </t>
  </si>
  <si>
    <t>Kementeria Kesehatan PPSDM</t>
  </si>
  <si>
    <t>HK.06.01/V.3/3825/2013</t>
  </si>
  <si>
    <t>52765/UN6.WR3/TU/2013</t>
  </si>
  <si>
    <t>`</t>
  </si>
  <si>
    <t>4 Desember 2016</t>
  </si>
  <si>
    <t>Tugas Belajar</t>
  </si>
  <si>
    <t>Februari 2014</t>
  </si>
  <si>
    <t>Februari 2015</t>
  </si>
  <si>
    <t>Pendampingan terhadap koperasi dan usaha Mikro Kecil dan Menengah</t>
  </si>
  <si>
    <t>Lembaga Pengelola dana Bergulir (KUMKM)</t>
  </si>
  <si>
    <t>Universitas Hasanuddin</t>
  </si>
  <si>
    <t>Mei 2014</t>
  </si>
  <si>
    <t>NWEC, PT SI, PT Reconsult, PT SSS</t>
  </si>
  <si>
    <t>Poopy Rufaidah/FE</t>
  </si>
  <si>
    <t>PT Telekomunikasi Indonesia TELKOM</t>
  </si>
  <si>
    <t>The National Graduate Institute for Policy Studies (GRIPS), Japan</t>
  </si>
  <si>
    <t>mou</t>
  </si>
  <si>
    <t>PT. Telekomunikasi Indonesia, Tbk (Persero) Telkom</t>
  </si>
  <si>
    <t>23933/UN6.RKT/TU/2014</t>
  </si>
  <si>
    <t>K.TEL.152/HK840/UTA-00/2014</t>
  </si>
  <si>
    <t>9 Mei 2014</t>
  </si>
  <si>
    <t>Unpad-Telkom-Kemen Pariwisara-MIKTI</t>
  </si>
  <si>
    <t>PT. Telekomunikasi Indonesia, Tbk (Persero) Telkom - Fakultas Ekonomi dan Bisnis</t>
  </si>
  <si>
    <t>249/UN6.B1.3.5.1/PP/2014</t>
  </si>
  <si>
    <t>K.TEL.2612/HK810/DES-00/2014</t>
  </si>
  <si>
    <t>Penyediaan ICT Corner</t>
  </si>
  <si>
    <t>250/UN6.B1.3.5.1/PP/2014</t>
  </si>
  <si>
    <t>Penyusunan dan Pengembangan Case Study</t>
  </si>
  <si>
    <t>090/PPM/LMFE/V/2014</t>
  </si>
  <si>
    <t>K.TEL.26/HK810/DBS-A1000000/2014</t>
  </si>
  <si>
    <t>K.TEL.186/HK810/TCU-A1000000/2014</t>
  </si>
  <si>
    <t>Pusat Pengkajian Inkubasi Bisnis Telkom - LMFE Unpad</t>
  </si>
  <si>
    <t>Pemanfaatan Potensi Bersama</t>
  </si>
  <si>
    <t>D-Cistem/ Dito / Oki dan FEB</t>
  </si>
  <si>
    <t xml:space="preserve">Final MoU  </t>
  </si>
  <si>
    <t>Final  PKS</t>
  </si>
  <si>
    <t>Mahkamah Konstitusi (MK)</t>
  </si>
  <si>
    <t>20992/UN6.RKT/TU/2014</t>
  </si>
  <si>
    <t>Peningkatan Pemahaman Hak Konstitusional Warga Negara dan Mutu Pendidikan Tinggi Hukum</t>
  </si>
  <si>
    <t>NKB.9/SES/02/2014</t>
  </si>
  <si>
    <t>16173/UN6.RKT/TU/2014</t>
  </si>
  <si>
    <t>Pelaksanaan Keg Penjaringan aspirasi Masyarakat, pendapat negarawan /tokoh, serta pendapat stakeholders sebagai masukan bagi rancangan teknokratik rpjmn 2015-2019</t>
  </si>
  <si>
    <t>Kementerian Perencanaan Pembangunan Nasional/ Bappenas</t>
  </si>
  <si>
    <t>86/05/2014</t>
  </si>
  <si>
    <t>23446/UN6.RKT/TU/2014</t>
  </si>
  <si>
    <t>Penelitian, pengembangan, perekayasaan dan pemanfaatan kedirgantaraan serta peningkatan kapasitas SDM</t>
  </si>
  <si>
    <t xml:space="preserve">PKS </t>
  </si>
  <si>
    <t xml:space="preserve">Lapan </t>
  </si>
  <si>
    <t xml:space="preserve"> 8 Mei 2014</t>
  </si>
  <si>
    <t>26 Mei 2014</t>
  </si>
  <si>
    <t>Ibu Pipit / FEB</t>
  </si>
  <si>
    <t>0815 6077009</t>
  </si>
  <si>
    <t>87/05/2014</t>
  </si>
  <si>
    <t>23647/UN6.RKT/TU/2014</t>
  </si>
  <si>
    <t xml:space="preserve">Penelitian, pendidikan, dan pemanfaatan ilmu pengetahuan dan teknologi di bidang kedirgantaraan </t>
  </si>
  <si>
    <t>HM.340/        /2014</t>
  </si>
  <si>
    <t>0787/UN6.A/PP/2014</t>
  </si>
  <si>
    <t>7 Maret 2014</t>
  </si>
  <si>
    <t>Program Kopetensi, pendidikan, 4 pilar kebangsaan dan pendidikan demokrasi : padjadjaran law fair 2014</t>
  </si>
  <si>
    <t>Lembaga Penerbangan dan antariksa Nasional (lapan)</t>
  </si>
  <si>
    <t>Pemerintah Kabupaten Ciamis</t>
  </si>
  <si>
    <t>181/07-HUK/2014</t>
  </si>
  <si>
    <t>256/UN6.RKT/TU/2014</t>
  </si>
  <si>
    <t>180/11-Perj/2014</t>
  </si>
  <si>
    <t>6095/UN6.RKT/TU/2014</t>
  </si>
  <si>
    <t>Pemerintah Kabupaten Garut</t>
  </si>
  <si>
    <t>119/1231/ADPEMUM</t>
  </si>
  <si>
    <t>25325/UN6.RKT/TU/2014</t>
  </si>
  <si>
    <t>Kabupaten Bima Provinsi Nusa Tenggara Barat (NTB)</t>
  </si>
  <si>
    <t>Fak Kedokteran / Gono</t>
  </si>
  <si>
    <t>MK</t>
  </si>
  <si>
    <t>Fak hukum</t>
  </si>
  <si>
    <t>Stikes Dehasen Bengkulu</t>
  </si>
  <si>
    <t>5 Juni 2014</t>
  </si>
  <si>
    <t>F. Keperawatan/Ibu Hanna</t>
  </si>
  <si>
    <t>Paragon - Wardah</t>
  </si>
  <si>
    <t>9 Juni 2014</t>
  </si>
  <si>
    <t>Kemahasiswaan/Diana</t>
  </si>
  <si>
    <t>Unjani</t>
  </si>
  <si>
    <t>Gubernur Provinsi Aceh</t>
  </si>
  <si>
    <t>hendriyani.kamal@yahoo.com</t>
  </si>
  <si>
    <t>0899 4985661</t>
  </si>
  <si>
    <t>Hendriyani</t>
  </si>
  <si>
    <t>1 Oktober 2013</t>
  </si>
  <si>
    <t>Pemerintah Provinsi Jawa Barat</t>
  </si>
  <si>
    <t>027/38/Mutasi/BKD/2014</t>
  </si>
  <si>
    <t>9 Januari 2014</t>
  </si>
  <si>
    <t>20 Januri 2014</t>
  </si>
  <si>
    <t xml:space="preserve">Pembuatan Soal dan Rancangan Lembar Jawaban Ujian Dinas dan Ujian Penyesuaian Kenaikan Pangkat </t>
  </si>
  <si>
    <t>Poltekes Manado</t>
  </si>
  <si>
    <t>24 juni 2014</t>
  </si>
  <si>
    <t>Michael</t>
  </si>
  <si>
    <t>0813 40834466</t>
  </si>
  <si>
    <t>michael_tumbol@yahoo.co.id</t>
  </si>
  <si>
    <t>Kementerian Kelautan dan Perikanan</t>
  </si>
  <si>
    <t>FISIP/Ade Bekti</t>
  </si>
  <si>
    <t>Univ of Groningen</t>
  </si>
  <si>
    <t>Draft ADD MoA</t>
  </si>
  <si>
    <t>Bumi Resik</t>
  </si>
  <si>
    <t>FAPERTA / Yayan Sumekar</t>
  </si>
  <si>
    <t>Youngsan Univ, Korea</t>
  </si>
  <si>
    <t xml:space="preserve">FEB </t>
  </si>
  <si>
    <t>Draf MoU</t>
  </si>
  <si>
    <t>FISIP / Arfin</t>
  </si>
  <si>
    <t>PT. Indocita Karya Global</t>
  </si>
  <si>
    <t>Farmasi / Kerry</t>
  </si>
  <si>
    <t>The Nasional Graduate Instute For Policy Studies (Grips), Japan</t>
  </si>
  <si>
    <t>University Barcelona</t>
  </si>
  <si>
    <t>Draft MoA</t>
  </si>
  <si>
    <t>533/A-S/SD/VI/2014</t>
  </si>
  <si>
    <t>5 June 2014</t>
  </si>
  <si>
    <t>1646/UN6.L/LS/2014</t>
  </si>
  <si>
    <t>Univ of Alcana Spain</t>
  </si>
  <si>
    <t>F. Farmasi/Rizki</t>
  </si>
  <si>
    <t>10 Juli 2014</t>
  </si>
  <si>
    <t>Antono</t>
  </si>
  <si>
    <t>0811 228028</t>
  </si>
  <si>
    <t>antono@ymail.com</t>
  </si>
  <si>
    <t>33749/UN6.RKT/TU/2014</t>
  </si>
  <si>
    <t>564/R-UPH/VI/2014</t>
  </si>
  <si>
    <t>PT Mekongga Sejahtera</t>
  </si>
  <si>
    <t>PT Eagle Rich Nusantara</t>
  </si>
  <si>
    <t>17 Juli 2014</t>
  </si>
  <si>
    <t>FMIPA / Camelia</t>
  </si>
  <si>
    <t>0818 0981 0434</t>
  </si>
  <si>
    <t>PT. Telkomsel</t>
  </si>
  <si>
    <t>21 Juli 2014</t>
  </si>
  <si>
    <t>Ari</t>
  </si>
  <si>
    <t>D-Cistem / DITO</t>
  </si>
  <si>
    <t>PT. Telekomunikasi Selular (TELKOMSEL)</t>
  </si>
  <si>
    <t>0661/LG.05/RJ-01/VII/2014</t>
  </si>
  <si>
    <t>41077/UN6.WR3/TU/2014</t>
  </si>
  <si>
    <t>39132/UN6.RKT/TU/2014</t>
  </si>
  <si>
    <t>008/MoU/UNJANI/VII/2014</t>
  </si>
  <si>
    <t>Universitas Pelita Harapan (UPH)</t>
  </si>
  <si>
    <t>Universitas Jenderal Achmad Yani (UNJANI)</t>
  </si>
  <si>
    <t>39440/UN6.RKT/TU/2014</t>
  </si>
  <si>
    <t>11144/UN22/DN/2014</t>
  </si>
  <si>
    <t>11 July 2014</t>
  </si>
  <si>
    <t>Universitas Tanjungpura FK - Unpad F. Keperawatan)</t>
  </si>
  <si>
    <t>2786/UN22.9/DT/2014</t>
  </si>
  <si>
    <t>1933/UN6.L/KS/2014</t>
  </si>
  <si>
    <t>28544/UN6.RKT/TU/2014</t>
  </si>
  <si>
    <t>19395/UN4/PM.05/2014</t>
  </si>
  <si>
    <t>23 May 2014</t>
  </si>
  <si>
    <t>San Beda College - Filipine</t>
  </si>
  <si>
    <t xml:space="preserve">MoU  </t>
  </si>
  <si>
    <t>22 Juli 2014</t>
  </si>
  <si>
    <t>FEB / Diana Sari</t>
  </si>
  <si>
    <t>IBG.DPLK/PKS.003/2014</t>
  </si>
  <si>
    <t>2084/UN6.WR3/TU/2014</t>
  </si>
  <si>
    <t>26 Februari 2014</t>
  </si>
  <si>
    <t>Penyediaan Perangkat Lunak Pengenalan Tulisan Tangan</t>
  </si>
  <si>
    <t>PT Bank Mandiri DPLK (Persero)Tbk.</t>
  </si>
  <si>
    <t>IBG.DPLK/PKS.004/2014</t>
  </si>
  <si>
    <t>5804/UN6.WR3/TU/2014</t>
  </si>
  <si>
    <t>28 Maret 2014</t>
  </si>
  <si>
    <t>IBG.DPLK/PKS.005/2014</t>
  </si>
  <si>
    <t>8543/UN6.WR3/TU/2014</t>
  </si>
  <si>
    <t>Pengadaan Fasilitas Website</t>
  </si>
  <si>
    <t>Pengembangan Modul Verifikasi dan Proses Data Formulir Pendaftaran Peserta Baru</t>
  </si>
  <si>
    <t>11 Agustus 2014</t>
  </si>
  <si>
    <t>3 Juli 2014</t>
  </si>
  <si>
    <t>0415/PKS/INDOCITA/VII/2014</t>
  </si>
  <si>
    <t>38091/UN6.LPPM/TU/2014</t>
  </si>
  <si>
    <t>3 Januari 2015</t>
  </si>
  <si>
    <t>Implementasi Program Pengembangan UMKM PT. ARTAJASA di Kabuapten Karawang</t>
  </si>
  <si>
    <t>Agustus 2014</t>
  </si>
  <si>
    <t>FISIP / Erna / Rizal / Bekti</t>
  </si>
  <si>
    <t>Badan Kepegawaian , Pendidikan dan Latihan Daerah Kab Tasikmalaya</t>
  </si>
  <si>
    <t>12 agustus 2014</t>
  </si>
  <si>
    <t>13 Juni 2014</t>
  </si>
  <si>
    <t>FISIP / Ira Irawati</t>
  </si>
  <si>
    <t>Badan Kepegawaian, Pendidikan dan Latigan Daerah Kabupaten Tasikmalaya</t>
  </si>
  <si>
    <t>027/457.1/BKPLD</t>
  </si>
  <si>
    <t>Penyusunan E-JOB Rotation System dalam rangka kegiatan Manajemen Assement Center</t>
  </si>
  <si>
    <t xml:space="preserve">Ristek </t>
  </si>
  <si>
    <t>05/SP/SDI/PPS/II/2014</t>
  </si>
  <si>
    <t>8228/UN6.WR3/TU/2014</t>
  </si>
  <si>
    <t>13 Februari 2014</t>
  </si>
  <si>
    <t>12 Februari 2018</t>
  </si>
  <si>
    <t>Penyelenggaraan Program Tugas Belajar Pendidikan Gelar TA 2014</t>
  </si>
  <si>
    <t>W-O-MER-GN-11612</t>
  </si>
  <si>
    <t>42306/UN6.WR1/KM/2014</t>
  </si>
  <si>
    <t>Penyelenggaran Pendidikan Program DIII</t>
  </si>
  <si>
    <t xml:space="preserve">Batan </t>
  </si>
  <si>
    <t>Pak Ukun</t>
  </si>
  <si>
    <t>0821 18191799</t>
  </si>
  <si>
    <t>ukun_28@yahoo.com</t>
  </si>
  <si>
    <t>Adang</t>
  </si>
  <si>
    <t>081380126723</t>
  </si>
  <si>
    <t>UPM</t>
  </si>
  <si>
    <t>Indrawati</t>
  </si>
  <si>
    <t>0813 22512597</t>
  </si>
  <si>
    <t>Indrawati_yudha@unpad.ac.id</t>
  </si>
  <si>
    <t>Pertamina Foundation (Sobat Bumi)</t>
  </si>
  <si>
    <t>Pemberian Beasiswa Program Sarjana Unpad Bagi Mahasiswa yg berasal dari Depok</t>
  </si>
  <si>
    <t>34336/UN6.RKT/TU/2014</t>
  </si>
  <si>
    <t>Kementerian Kelautan dan Perikanan RI</t>
  </si>
  <si>
    <t>10/SJ-KKP/KB/V/2014</t>
  </si>
  <si>
    <t>24319/UN6.RKT/TU/2014</t>
  </si>
  <si>
    <t>Pendidikan, Penelitian, Pengembangan, Pengkajian, Penerapan Ilmu Pengetahuan dan teknologi serta perencanaan pengembangan dan peningkatan kapasitas SDM di bidang Kelautan dan Perikanan</t>
  </si>
  <si>
    <t>42315/UN6.RKT/TU/2014</t>
  </si>
  <si>
    <t>HK.05.01/E013/10375/VIII/2014</t>
  </si>
  <si>
    <r>
      <t xml:space="preserve">Pengoperasian Alat </t>
    </r>
    <r>
      <rPr>
        <i/>
        <sz val="9"/>
        <rFont val="Calibri"/>
        <family val="2"/>
        <scheme val="minor"/>
      </rPr>
      <t>PET SCAN</t>
    </r>
    <r>
      <rPr>
        <sz val="9"/>
        <rFont val="Calibri"/>
        <family val="2"/>
        <scheme val="minor"/>
      </rPr>
      <t xml:space="preserve"> di RSUP Dr. Hasan Sadikin Bandung</t>
    </r>
  </si>
  <si>
    <t>Kobe University</t>
  </si>
  <si>
    <t>Final MoA</t>
  </si>
  <si>
    <t>4 Agustus 2014</t>
  </si>
  <si>
    <t>Pemerintah Kota Sungai Penuh Provinsi Jambi</t>
  </si>
  <si>
    <t>49839/UN6.RKT/TU/2014</t>
  </si>
  <si>
    <t>Kota Sungai Penuh Provinsi Jambi</t>
  </si>
  <si>
    <t>FISIP / Herijanto Bekti</t>
  </si>
  <si>
    <t>Chiang Mai University Thailand</t>
  </si>
  <si>
    <t>Batan + Unpad + PT Bifarma</t>
  </si>
  <si>
    <t>Bank Indonesia</t>
  </si>
  <si>
    <t>draft PKS</t>
  </si>
  <si>
    <t>FEB / Adiatma</t>
  </si>
  <si>
    <t>800/436/Sekrt-BKD/2014</t>
  </si>
  <si>
    <t>Penyediaan Fasilitas Layanan Telekomunikasi untuk mendukung kegiatan pendidikan dan kemahasiswaan di Unpad</t>
  </si>
  <si>
    <t>081 1209179</t>
  </si>
  <si>
    <t>The State University of New Jersey</t>
  </si>
  <si>
    <t>27 Agustsu 2014</t>
  </si>
  <si>
    <t>Pemerintah Kota Gunung Sitoli Provinsi Sumatra Utara</t>
  </si>
  <si>
    <t xml:space="preserve">   </t>
  </si>
  <si>
    <t>FK/Gono</t>
  </si>
  <si>
    <t>Pemerintah Kabupaten Nunukan Provinsi Kalimantan Utara</t>
  </si>
  <si>
    <t>Pemerintah Kabupaten Mandailing Natal Provinsi Sumatra Utara</t>
  </si>
  <si>
    <t>Batan - Unpad - Bifarma</t>
  </si>
  <si>
    <t>0506/KS 00 01/III/2014 - 11779/UN6.RKT/TU/2014</t>
  </si>
  <si>
    <t>01/PKS-BA/III/2014</t>
  </si>
  <si>
    <r>
      <t xml:space="preserve">Pengembangan dan Pemanfaatan </t>
    </r>
    <r>
      <rPr>
        <i/>
        <sz val="9"/>
        <rFont val="Calibri"/>
        <family val="2"/>
        <scheme val="minor"/>
      </rPr>
      <t>Monoclonal antibody</t>
    </r>
  </si>
  <si>
    <t>Pemerintah Kabupaten Simalungun Provinsi Sumatera Utara</t>
  </si>
  <si>
    <t>55036/UN6.RKT/TU/2014</t>
  </si>
  <si>
    <t>Pemerintah Kabupaten Nunukan</t>
  </si>
  <si>
    <t>197/36/V/HK/2014</t>
  </si>
  <si>
    <t>28648/UN6.RKT/TU/2014</t>
  </si>
  <si>
    <t>Tridharma Perguruan Tinggi dalam Program Pendidikan Dokter Spesialis -1 (PPDS-1)</t>
  </si>
  <si>
    <t>Pemerintah Kabupaten Gunung Sitoli</t>
  </si>
  <si>
    <t>51123/UN6.RKT/TU/2014</t>
  </si>
  <si>
    <t>800/5718/BKD/2014</t>
  </si>
  <si>
    <t>51357/UN6.RKT/TU/2014</t>
  </si>
  <si>
    <t>800/2339.a/BKD/2014</t>
  </si>
  <si>
    <t>Pemerintah Kabupaten Nias Barat</t>
  </si>
  <si>
    <t>53101/UN6.RKT/TU/2014</t>
  </si>
  <si>
    <t>53102/UN6.RKT/TU/2014</t>
  </si>
  <si>
    <t>53105/UN6.RKT/TU/2014</t>
  </si>
  <si>
    <t>Pemerintah Kabupaten Utara</t>
  </si>
  <si>
    <t>800/     /BKD/2014</t>
  </si>
  <si>
    <t>800/11/BKPPD/2014</t>
  </si>
  <si>
    <t xml:space="preserve">Pemerintah Kabupaten Nias </t>
  </si>
  <si>
    <t>Pemerintah Kabupaten Toba Samosir</t>
  </si>
  <si>
    <t>53981/UN6.RKT/TU/2014</t>
  </si>
  <si>
    <t>Kabupaten Labuhan batu Utara</t>
  </si>
  <si>
    <t>SENTRA RAMIE KOPPONTREN DARUSSALAM</t>
  </si>
  <si>
    <t>PT. KARTIKA PANCAR RIZKI</t>
  </si>
  <si>
    <t>8 Oktober 2014</t>
  </si>
  <si>
    <t>0815 72020516</t>
  </si>
  <si>
    <t>Aspenwuland@yahoo.com</t>
  </si>
  <si>
    <t>FMIPA Biologi / Asri Peni Wulandari</t>
  </si>
  <si>
    <t>Dewi Kartika</t>
  </si>
  <si>
    <t>0821 15500866</t>
  </si>
  <si>
    <t>Muhammad Maki</t>
  </si>
  <si>
    <t>089 631575590</t>
  </si>
  <si>
    <t>56732/UN6.RKT/TU/2014</t>
  </si>
  <si>
    <t>107/Perj-BMT/DIR/X/2014</t>
  </si>
  <si>
    <t>108/Perj-BMT/DIR/X/2014</t>
  </si>
  <si>
    <t>5353/UN6.H/KS/2014</t>
  </si>
  <si>
    <t>PT. Bina Media Tenggara(The Jakarta Post)</t>
  </si>
  <si>
    <t>.</t>
  </si>
  <si>
    <t>17 Oktober 2014</t>
  </si>
  <si>
    <t>30 Oktober 2014</t>
  </si>
  <si>
    <t>PT. Kartika Pancar Rizki</t>
  </si>
  <si>
    <t>Sentra Ramie Koppotren Darussalam</t>
  </si>
  <si>
    <t>56151/UN6.RKT/TU/2014</t>
  </si>
  <si>
    <t>56152/UN6.RKT/TU/2014</t>
  </si>
  <si>
    <t>KPR-KS/07/X/2014</t>
  </si>
  <si>
    <t>09/DRS/KS/X/2014</t>
  </si>
  <si>
    <t>Pemerintah Kabupaten Tapanuli Tengah</t>
  </si>
  <si>
    <t>GRIPS, Japan</t>
  </si>
  <si>
    <t>Dr. H. Harry Suharman, SE., MA., Ak. / FE</t>
  </si>
  <si>
    <t>Pemerintah Kab Kepulauan Sula</t>
  </si>
  <si>
    <t>FISIP / Bp. Yoga, Dedi, Slamet</t>
  </si>
  <si>
    <t>0812 26693399</t>
  </si>
  <si>
    <t>Pemerintah Kabupaten Kepulauan Sula</t>
  </si>
  <si>
    <t>53413/UN6.RKT/TU/2014</t>
  </si>
  <si>
    <t>032/235.I/KS/IX/2014</t>
  </si>
  <si>
    <t>073/08/Yansos/2013</t>
  </si>
  <si>
    <t>27955/UN6.RKT/TU/2014</t>
  </si>
  <si>
    <t>PT. Perusahaan Gas Negara (Persero) PGN</t>
  </si>
  <si>
    <t>014708.PK/HM.05/KEU/2014</t>
  </si>
  <si>
    <t>39119/UN6.RKT/TU/2014</t>
  </si>
  <si>
    <t>31 Agustus 2017</t>
  </si>
  <si>
    <t>012/SRT-PK/YMJS/08.14</t>
  </si>
  <si>
    <t>43686/UN6.PR1/TU/2014</t>
  </si>
  <si>
    <t>Yayasan Pupuk Kaltim</t>
  </si>
  <si>
    <t>59209/UN6.RKT/TU/2014</t>
  </si>
  <si>
    <t>307/YPK/MOU-PTN/2014</t>
  </si>
  <si>
    <t>59210/UN6.WR1/TU/2014</t>
  </si>
  <si>
    <t>1.307/YPK/MOU-PTN/2014</t>
  </si>
  <si>
    <t>PRJ-      /LPDP/2014</t>
  </si>
  <si>
    <t>58960/UN6.WR1/TU/2014</t>
  </si>
  <si>
    <t>Pengelolaan Beasiswa Pendidikan Indonesia untuk Pendidikan Magister dan atau doktor Angkatan II Tahun 2014</t>
  </si>
  <si>
    <t>51842/UN6.RKT/TU/2014</t>
  </si>
  <si>
    <t>800/2154/2014</t>
  </si>
  <si>
    <t>PT Citilink Indonesia</t>
  </si>
  <si>
    <t>60642/UN6.WR3/TU/2014</t>
  </si>
  <si>
    <t>CITILINK/JKTDSQG/PERJ/2136/1114</t>
  </si>
  <si>
    <t>Pemerintah Kabupaten Temanggung</t>
  </si>
  <si>
    <t>421.4/14/XI/2014</t>
  </si>
  <si>
    <t>61730/UN6.RKT/TU/2014</t>
  </si>
  <si>
    <t>Kerjasama Perencanaan dan Pelaksanaan Pembangunan Daerah</t>
  </si>
  <si>
    <t>PT Bank Negara Indonesia (BNI 46)</t>
  </si>
  <si>
    <t>59213/UN6.WR1/TU/2014</t>
  </si>
  <si>
    <t>PTB/01/1145</t>
  </si>
  <si>
    <t>Hibah Beasiswa Kemitraan</t>
  </si>
  <si>
    <t>Pemerintah Kab Temanggung</t>
  </si>
  <si>
    <t>Kerjasama - Ke WR 1 an</t>
  </si>
  <si>
    <t>Beasiswa</t>
  </si>
  <si>
    <t xml:space="preserve">MPR RI </t>
  </si>
  <si>
    <t>FISIP - Nandang Alamsyah</t>
  </si>
  <si>
    <t>Kajian Akademik</t>
  </si>
  <si>
    <t xml:space="preserve">Pertamina Foundation </t>
  </si>
  <si>
    <t xml:space="preserve">Yayasan Pupuk Kaltim </t>
  </si>
  <si>
    <t>28 Okt 2014</t>
  </si>
  <si>
    <t>Direktorat Pembelajaran dan Kemahasiswaan DIKTI</t>
  </si>
  <si>
    <t>256.1/E3.1/SPK-PERMATA-PTN/IX/2014</t>
  </si>
  <si>
    <t>Bantuan Pertukaran Mahasiswa Nusantara (PERMATA)</t>
  </si>
  <si>
    <t>Biro Perencanaan dan Kerjasama Luar Negeri (BPKLN)</t>
  </si>
  <si>
    <t>135228/A2.4.LN/2014</t>
  </si>
  <si>
    <t>Pelaksanaan Program Beasiswa RI Bagi Mahasiswa Asing</t>
  </si>
  <si>
    <t>Angkasa Pura II</t>
  </si>
  <si>
    <t>Kemahasiswaan/NUR</t>
  </si>
  <si>
    <t>Institut Akuntan Publik Indonesia</t>
  </si>
  <si>
    <t>59500/UN6.RKT/TU/2014</t>
  </si>
  <si>
    <t>004/NK-IAPI/X/2014</t>
  </si>
  <si>
    <t>62204/UN6.RKT/TU/2014</t>
  </si>
  <si>
    <t>HK.05.01/1.6/4410.1.2014</t>
  </si>
  <si>
    <t>W-O-MER-GN-11740</t>
  </si>
  <si>
    <t>W-O-MER-GN-11741</t>
  </si>
  <si>
    <t>W-O-MER-GN-11742</t>
  </si>
  <si>
    <t>62193/UN6.WR1/KM/2014</t>
  </si>
  <si>
    <t>62194/UN6.WR1/KM/2014</t>
  </si>
  <si>
    <t>62195UN6.WR1/KM/2014</t>
  </si>
  <si>
    <t>Dinas Pertanian Kehutanan Perkebunan dan Peternakan Kabupaten Serang</t>
  </si>
  <si>
    <t>520/     /DPKPP/2014</t>
  </si>
  <si>
    <t>4703a/UN6.E/HK/2014</t>
  </si>
  <si>
    <t>Pembuatan Kajian Wilayah Pengembangan Lahan Pertanian Pangan Berkelanjutan Kabupaten Serang</t>
  </si>
  <si>
    <t>Pemerintah Kabupaten Serang</t>
  </si>
  <si>
    <t>55627/UN6.RKT/TU/2014</t>
  </si>
  <si>
    <t>420/3014/DPKPP/2014</t>
  </si>
  <si>
    <t>Sekda Provinsi Jawa Timur</t>
  </si>
  <si>
    <t>63687/UN6.RKT/TU/2014</t>
  </si>
  <si>
    <t>893.3/8756/060/2014</t>
  </si>
  <si>
    <t>NK-19/LPDP/2014</t>
  </si>
  <si>
    <t>60598/UN6.RKT/TU/2014</t>
  </si>
  <si>
    <t>Pendidikan, Pelatihan dan Pendabdian kepada masyarakat</t>
  </si>
  <si>
    <t>Bank Tabungan Pensiunan Nasional Tbk (BTPN)</t>
  </si>
  <si>
    <t>63703/UN6.RKT/TU/2014</t>
  </si>
  <si>
    <t>MOU.007/DIR/PBIRM/XI/2014</t>
  </si>
  <si>
    <t>Pemerintah Kabupaten Purwakarta</t>
  </si>
  <si>
    <t>61460/UN6.RKT/TU/2014</t>
  </si>
  <si>
    <t>13236/UN6.G1/KS/2014</t>
  </si>
  <si>
    <t>Pemerintah Kabupaten Nias Utara</t>
  </si>
  <si>
    <t>13615/UN6.G1/KS/2014</t>
  </si>
  <si>
    <t>Tes Kopentensi Bidang Pengadaan CPNS Formasi Umum Tahun 2014</t>
  </si>
  <si>
    <t>Tes Kopentensi Bidang Pengadaan CPNS Kab Nias Utara Tahun 2014</t>
  </si>
  <si>
    <t>800/2177/BKD/2014</t>
  </si>
  <si>
    <t>13616/UN6.G1/KS/2014</t>
  </si>
  <si>
    <t>Tes Kopentensi Bidang Pengadaan CPNS Kab Toba Samosir Tahun 2014</t>
  </si>
  <si>
    <t>800/1346/BKD/2014</t>
  </si>
  <si>
    <t>Tes Kopentensi Bidang Pengadaan CPNS Kab Mandailing Natal Tahun 2014</t>
  </si>
  <si>
    <t>Kabupaten Nias Barat</t>
  </si>
  <si>
    <t>800/12/BKKPD/2014</t>
  </si>
  <si>
    <t>13237/UN6.G1/KS/2014</t>
  </si>
  <si>
    <t>Pemerintah Kota Sibolga</t>
  </si>
  <si>
    <t>Tes Kopentensi Bidang Pengadaan CPNS Kota Sibolga Tahun 2014</t>
  </si>
  <si>
    <t>13223/UN6.G1/KS/2014</t>
  </si>
  <si>
    <t>800/219.1/bkpp/2014</t>
  </si>
  <si>
    <t>Pemerintah Kabupaten Nias</t>
  </si>
  <si>
    <t>800/      /BKD/2014</t>
  </si>
  <si>
    <t>13238/UN6.G1/KS/2014</t>
  </si>
  <si>
    <t>Tes Kopentensi Bidang Pengadaan CPNS Kab Nias Tahun 2014</t>
  </si>
  <si>
    <t>Tes Kopentensi Bidang Pengadaan CPNS Kab Tapanuli Tengah Tahun 2014</t>
  </si>
  <si>
    <t>Pemerintah Kab Tapanuli Tengah</t>
  </si>
  <si>
    <t xml:space="preserve">Beasiswa </t>
  </si>
  <si>
    <t>Pt Timah</t>
  </si>
  <si>
    <t>Wagiono/FTIP</t>
  </si>
  <si>
    <t>08122036726</t>
  </si>
  <si>
    <t>wagiono@unpad.ac.id</t>
  </si>
  <si>
    <t>Perbaikan lahan reklamasi</t>
  </si>
  <si>
    <t>51840/UN6.RKT/TU/2014</t>
  </si>
  <si>
    <t>020/4487-Disdikpora/2014</t>
  </si>
  <si>
    <t>61528/UN6.WR3/TU/2014</t>
  </si>
  <si>
    <t>Pemberian Beasiswa Program Sarjana Unpad bagi peserta didik Bandung Barat yang berprestasi dan tidak mampu</t>
  </si>
  <si>
    <t>Pemerintah Kota Tebing Tinggi (Sumut)</t>
  </si>
  <si>
    <t>Jatinangor, November 2014</t>
  </si>
  <si>
    <t>61459/UN6.RKT/TU/2014</t>
  </si>
  <si>
    <t>050/223/NK/Pem/Huk/2014</t>
  </si>
  <si>
    <t>PT Samsung Electronics Indonesia</t>
  </si>
  <si>
    <t>10/SEIN/CA-CITIZENSHIP/XII/2014</t>
  </si>
  <si>
    <t>66597/UN6.WR1/TU/2014</t>
  </si>
  <si>
    <t>Pemberian beasiswa PT. Samsung bagi mahasiswa program pendidikan S1 unpad</t>
  </si>
  <si>
    <t>PT PADMA</t>
  </si>
  <si>
    <t>39817/UN6.WR3/TU/2014</t>
  </si>
  <si>
    <t>010/PADMA-PK/VII/2014</t>
  </si>
  <si>
    <t>Pengurusan MHS Asing yg sedang dan akan menempuh Pendidikan Tinggi Unpad</t>
  </si>
  <si>
    <t xml:space="preserve">AEON </t>
  </si>
  <si>
    <t>Scholarship Program</t>
  </si>
  <si>
    <t>AEON</t>
  </si>
  <si>
    <t>Kemahasiswaan/Ibu Nur</t>
  </si>
  <si>
    <t>Padma</t>
  </si>
  <si>
    <t xml:space="preserve">Fianl ADD PKS </t>
  </si>
  <si>
    <t>14 Juli 2014</t>
  </si>
  <si>
    <t>Desember 2014</t>
  </si>
  <si>
    <t>WR 1 dan WR 3</t>
  </si>
  <si>
    <t>Samsung</t>
  </si>
  <si>
    <t>2 Des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</si>
</sst>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421]dd\ mmmm\ yyyy;@"/>
    <numFmt numFmtId="166" formatCode="_-* #,##0_-;\-* #,##0_-;_-* &quot;-&quot;??_-;_-@_-"/>
  </numFmts>
  <fonts count="53" x14ac:knownFonts="1">
    <font>
      <sz val="10"/>
      <name val="Arial"/>
      <charset val="1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sz val="10"/>
      <name val="Trebuchet MS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Trebuchet MS"/>
      <family val="2"/>
    </font>
    <font>
      <sz val="9"/>
      <name val="Trebuchet MS"/>
      <family val="2"/>
    </font>
    <font>
      <b/>
      <i/>
      <sz val="12"/>
      <name val="Arial Narrow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sz val="9"/>
      <color indexed="9"/>
      <name val="Trebuchet MS"/>
      <family val="2"/>
    </font>
    <font>
      <b/>
      <u/>
      <sz val="10"/>
      <name val="Trebuchet MS"/>
      <family val="2"/>
    </font>
    <font>
      <b/>
      <sz val="9"/>
      <name val="Trebuchet MS"/>
      <family val="2"/>
    </font>
    <font>
      <u/>
      <sz val="10"/>
      <name val="Trebuchet MS"/>
      <family val="2"/>
    </font>
    <font>
      <sz val="10"/>
      <name val="Arial"/>
      <family val="2"/>
    </font>
    <font>
      <u/>
      <sz val="9"/>
      <color indexed="12"/>
      <name val="Trebuchet MS"/>
      <family val="2"/>
    </font>
    <font>
      <b/>
      <i/>
      <sz val="9"/>
      <name val="Trebuchet MS"/>
      <family val="2"/>
    </font>
    <font>
      <b/>
      <sz val="22"/>
      <name val="Trebuchet MS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sz val="14"/>
      <name val="Trebuchet MS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u/>
      <sz val="9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9"/>
      <color theme="3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000000"/>
      <name val="Arial"/>
      <family val="2"/>
    </font>
    <font>
      <u/>
      <sz val="9"/>
      <color rgb="FF0000FF"/>
      <name val="Calibri"/>
      <family val="2"/>
      <scheme val="minor"/>
    </font>
    <font>
      <sz val="10"/>
      <color rgb="FF000000"/>
      <name val="Segoe UI"/>
      <family val="2"/>
    </font>
    <font>
      <b/>
      <sz val="20"/>
      <name val="Calibri"/>
      <family val="2"/>
      <scheme val="minor"/>
    </font>
    <font>
      <b/>
      <sz val="9"/>
      <name val="Calibri"/>
      <family val="2"/>
      <scheme val="minor"/>
    </font>
    <font>
      <sz val="14"/>
      <color rgb="FF000000"/>
      <name val="Calibri"/>
      <family val="2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Courier New"/>
      <family val="3"/>
    </font>
    <font>
      <sz val="10"/>
      <color theme="3" tint="0.39997558519241921"/>
      <name val="Calibri"/>
      <family val="2"/>
      <scheme val="minor"/>
    </font>
    <font>
      <sz val="11.5"/>
      <name val="Calibri"/>
      <family val="2"/>
    </font>
    <font>
      <sz val="10"/>
      <name val="Arial"/>
      <family val="2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51" fillId="0" borderId="0" applyFont="0" applyFill="0" applyBorder="0" applyAlignment="0" applyProtection="0"/>
  </cellStyleXfs>
  <cellXfs count="401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5" fontId="8" fillId="0" borderId="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0" xfId="0" applyFont="1" applyBorder="1"/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0" xfId="0" applyFont="1" applyBorder="1"/>
    <xf numFmtId="165" fontId="8" fillId="0" borderId="1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2" fillId="0" borderId="1" xfId="1" applyBorder="1" applyAlignment="1" applyProtection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2" xfId="1" applyFont="1" applyBorder="1" applyAlignment="1" applyProtection="1">
      <alignment vertical="top" wrapText="1"/>
    </xf>
    <xf numFmtId="10" fontId="8" fillId="0" borderId="0" xfId="0" applyNumberFormat="1" applyFont="1" applyAlignment="1">
      <alignment vertical="top" wrapText="1"/>
    </xf>
    <xf numFmtId="0" fontId="2" fillId="0" borderId="1" xfId="1" applyFill="1" applyBorder="1" applyAlignment="1" applyProtection="1">
      <alignment horizontal="center" vertical="top" wrapText="1"/>
    </xf>
    <xf numFmtId="0" fontId="4" fillId="0" borderId="6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17" xfId="1" applyFont="1" applyFill="1" applyBorder="1" applyAlignment="1" applyProtection="1">
      <alignment horizontal="center" vertical="top" wrapText="1"/>
    </xf>
    <xf numFmtId="0" fontId="26" fillId="0" borderId="0" xfId="0" applyFont="1"/>
    <xf numFmtId="0" fontId="26" fillId="0" borderId="1" xfId="0" applyFont="1" applyBorder="1" applyAlignment="1">
      <alignment horizontal="center" vertical="top"/>
    </xf>
    <xf numFmtId="0" fontId="28" fillId="0" borderId="1" xfId="1" applyFont="1" applyFill="1" applyBorder="1" applyAlignment="1" applyProtection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9" fillId="0" borderId="1" xfId="1" applyFont="1" applyFill="1" applyBorder="1" applyAlignment="1" applyProtection="1">
      <alignment horizontal="center" vertical="top" wrapText="1"/>
    </xf>
    <xf numFmtId="0" fontId="28" fillId="0" borderId="1" xfId="1" applyFont="1" applyBorder="1" applyAlignment="1" applyProtection="1">
      <alignment horizontal="center" vertical="top" wrapText="1"/>
    </xf>
    <xf numFmtId="0" fontId="28" fillId="0" borderId="1" xfId="1" applyFont="1" applyBorder="1" applyAlignment="1" applyProtection="1">
      <alignment horizontal="center" vertical="top"/>
    </xf>
    <xf numFmtId="0" fontId="28" fillId="0" borderId="1" xfId="1" applyFont="1" applyFill="1" applyBorder="1" applyAlignment="1" applyProtection="1">
      <alignment horizontal="center" vertical="top"/>
    </xf>
    <xf numFmtId="0" fontId="26" fillId="0" borderId="18" xfId="0" applyFont="1" applyFill="1" applyBorder="1" applyAlignment="1">
      <alignment vertical="top" wrapText="1"/>
    </xf>
    <xf numFmtId="0" fontId="28" fillId="0" borderId="0" xfId="1" applyFont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8" fillId="3" borderId="1" xfId="1" applyFont="1" applyFill="1" applyBorder="1" applyAlignment="1" applyProtection="1">
      <alignment horizontal="center" vertical="top" wrapText="1"/>
    </xf>
    <xf numFmtId="0" fontId="26" fillId="3" borderId="1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/>
    </xf>
    <xf numFmtId="0" fontId="26" fillId="3" borderId="0" xfId="0" applyFont="1" applyFill="1" applyAlignment="1">
      <alignment vertical="top"/>
    </xf>
    <xf numFmtId="165" fontId="26" fillId="0" borderId="18" xfId="0" applyNumberFormat="1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vertical="top" wrapText="1"/>
    </xf>
    <xf numFmtId="165" fontId="26" fillId="3" borderId="1" xfId="0" applyNumberFormat="1" applyFont="1" applyFill="1" applyBorder="1" applyAlignment="1">
      <alignment horizontal="left" vertical="top" wrapText="1"/>
    </xf>
    <xf numFmtId="165" fontId="26" fillId="3" borderId="18" xfId="0" applyNumberFormat="1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left" vertical="top"/>
    </xf>
    <xf numFmtId="0" fontId="29" fillId="3" borderId="1" xfId="1" applyFont="1" applyFill="1" applyBorder="1" applyAlignment="1" applyProtection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30" fillId="0" borderId="17" xfId="0" applyFont="1" applyFill="1" applyBorder="1" applyAlignment="1">
      <alignment vertical="top" wrapText="1"/>
    </xf>
    <xf numFmtId="165" fontId="30" fillId="0" borderId="17" xfId="0" applyNumberFormat="1" applyFont="1" applyFill="1" applyBorder="1" applyAlignment="1">
      <alignment horizontal="left" vertical="top" wrapText="1"/>
    </xf>
    <xf numFmtId="165" fontId="30" fillId="0" borderId="17" xfId="0" applyNumberFormat="1" applyFont="1" applyBorder="1" applyAlignment="1">
      <alignment horizontal="left" vertical="top" wrapText="1"/>
    </xf>
    <xf numFmtId="0" fontId="30" fillId="0" borderId="17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30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165" fontId="30" fillId="0" borderId="1" xfId="0" applyNumberFormat="1" applyFont="1" applyFill="1" applyBorder="1" applyAlignment="1">
      <alignment horizontal="left" vertical="top" wrapText="1"/>
    </xf>
    <xf numFmtId="165" fontId="30" fillId="0" borderId="1" xfId="0" applyNumberFormat="1" applyFont="1" applyBorder="1" applyAlignment="1">
      <alignment horizontal="left" vertical="top" wrapText="1"/>
    </xf>
    <xf numFmtId="0" fontId="30" fillId="0" borderId="0" xfId="0" applyFont="1"/>
    <xf numFmtId="0" fontId="30" fillId="0" borderId="1" xfId="0" applyFont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0" fontId="31" fillId="0" borderId="1" xfId="1" applyFont="1" applyFill="1" applyBorder="1" applyAlignment="1" applyProtection="1">
      <alignment horizontal="center" vertical="top" wrapText="1"/>
    </xf>
    <xf numFmtId="0" fontId="31" fillId="0" borderId="1" xfId="1" applyFont="1" applyBorder="1" applyAlignment="1" applyProtection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165" fontId="26" fillId="0" borderId="1" xfId="0" applyNumberFormat="1" applyFont="1" applyFill="1" applyBorder="1" applyAlignment="1">
      <alignment horizontal="left" vertical="top" wrapText="1"/>
    </xf>
    <xf numFmtId="165" fontId="26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33" fillId="0" borderId="0" xfId="0" applyFont="1" applyAlignment="1">
      <alignment vertical="center"/>
    </xf>
    <xf numFmtId="165" fontId="26" fillId="0" borderId="18" xfId="0" quotePrefix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165" fontId="26" fillId="0" borderId="1" xfId="0" applyNumberFormat="1" applyFont="1" applyBorder="1" applyAlignment="1">
      <alignment horizontal="left" vertical="top"/>
    </xf>
    <xf numFmtId="165" fontId="26" fillId="0" borderId="1" xfId="0" applyNumberFormat="1" applyFont="1" applyFill="1" applyBorder="1" applyAlignment="1">
      <alignment horizontal="left" vertical="top"/>
    </xf>
    <xf numFmtId="165" fontId="26" fillId="3" borderId="18" xfId="0" quotePrefix="1" applyNumberFormat="1" applyFont="1" applyFill="1" applyBorder="1" applyAlignment="1">
      <alignment horizontal="left" vertical="top" wrapText="1"/>
    </xf>
    <xf numFmtId="165" fontId="26" fillId="3" borderId="18" xfId="0" applyNumberFormat="1" applyFont="1" applyFill="1" applyBorder="1" applyAlignment="1">
      <alignment horizontal="left" vertical="top"/>
    </xf>
    <xf numFmtId="165" fontId="26" fillId="3" borderId="1" xfId="0" applyNumberFormat="1" applyFont="1" applyFill="1" applyBorder="1" applyAlignment="1">
      <alignment horizontal="left" vertical="top"/>
    </xf>
    <xf numFmtId="165" fontId="26" fillId="0" borderId="18" xfId="0" applyNumberFormat="1" applyFont="1" applyFill="1" applyBorder="1" applyAlignment="1">
      <alignment horizontal="left" vertical="top"/>
    </xf>
    <xf numFmtId="165" fontId="26" fillId="0" borderId="18" xfId="0" applyNumberFormat="1" applyFont="1" applyBorder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0" fontId="26" fillId="0" borderId="19" xfId="0" applyFont="1" applyFill="1" applyBorder="1" applyAlignment="1">
      <alignment horizontal="left" vertical="top"/>
    </xf>
    <xf numFmtId="0" fontId="26" fillId="0" borderId="18" xfId="0" applyFont="1" applyFill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3" borderId="19" xfId="0" applyFont="1" applyFill="1" applyBorder="1" applyAlignment="1">
      <alignment horizontal="left" vertical="top"/>
    </xf>
    <xf numFmtId="0" fontId="26" fillId="3" borderId="0" xfId="0" applyFont="1" applyFill="1" applyBorder="1" applyAlignment="1">
      <alignment horizontal="left" vertical="top"/>
    </xf>
    <xf numFmtId="0" fontId="26" fillId="3" borderId="18" xfId="0" applyFont="1" applyFill="1" applyBorder="1" applyAlignment="1">
      <alignment horizontal="left" vertical="top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top"/>
    </xf>
    <xf numFmtId="0" fontId="26" fillId="3" borderId="0" xfId="0" quotePrefix="1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quotePrefix="1" applyFont="1" applyBorder="1" applyAlignment="1">
      <alignment horizontal="center" vertical="top" wrapText="1"/>
    </xf>
    <xf numFmtId="0" fontId="26" fillId="0" borderId="0" xfId="0" quotePrefix="1" applyFont="1" applyFill="1" applyBorder="1" applyAlignment="1">
      <alignment horizontal="center" vertical="top"/>
    </xf>
    <xf numFmtId="0" fontId="26" fillId="0" borderId="0" xfId="0" quotePrefix="1" applyFont="1" applyBorder="1" applyAlignment="1">
      <alignment horizontal="center" vertical="top"/>
    </xf>
    <xf numFmtId="0" fontId="30" fillId="0" borderId="22" xfId="0" applyFont="1" applyBorder="1" applyAlignment="1">
      <alignment horizontal="center" vertical="top"/>
    </xf>
    <xf numFmtId="0" fontId="26" fillId="3" borderId="0" xfId="0" applyFont="1" applyFill="1" applyAlignment="1">
      <alignment horizontal="center" vertical="top"/>
    </xf>
    <xf numFmtId="0" fontId="26" fillId="0" borderId="18" xfId="0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165" fontId="26" fillId="0" borderId="1" xfId="0" applyNumberFormat="1" applyFont="1" applyBorder="1" applyAlignment="1">
      <alignment horizontal="center" vertical="top"/>
    </xf>
    <xf numFmtId="165" fontId="26" fillId="0" borderId="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top"/>
    </xf>
    <xf numFmtId="0" fontId="26" fillId="0" borderId="23" xfId="0" applyFont="1" applyBorder="1" applyAlignment="1">
      <alignment vertical="top"/>
    </xf>
    <xf numFmtId="165" fontId="34" fillId="0" borderId="1" xfId="0" applyNumberFormat="1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/>
    </xf>
    <xf numFmtId="165" fontId="26" fillId="0" borderId="1" xfId="0" quotePrefix="1" applyNumberFormat="1" applyFont="1" applyBorder="1" applyAlignment="1">
      <alignment horizontal="center" vertical="top"/>
    </xf>
    <xf numFmtId="0" fontId="29" fillId="0" borderId="1" xfId="1" applyFont="1" applyFill="1" applyBorder="1" applyAlignment="1" applyProtection="1">
      <alignment horizontal="center" vertical="top"/>
    </xf>
    <xf numFmtId="0" fontId="29" fillId="0" borderId="1" xfId="1" applyFont="1" applyBorder="1" applyAlignment="1" applyProtection="1">
      <alignment vertical="top" wrapText="1"/>
    </xf>
    <xf numFmtId="165" fontId="26" fillId="0" borderId="1" xfId="0" applyNumberFormat="1" applyFont="1" applyFill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 vertical="top" wrapText="1"/>
    </xf>
    <xf numFmtId="0" fontId="29" fillId="0" borderId="1" xfId="1" applyFont="1" applyBorder="1" applyAlignment="1" applyProtection="1">
      <alignment horizontal="center" vertical="top"/>
    </xf>
    <xf numFmtId="0" fontId="26" fillId="0" borderId="18" xfId="0" applyFont="1" applyBorder="1" applyAlignment="1">
      <alignment vertical="top"/>
    </xf>
    <xf numFmtId="0" fontId="26" fillId="0" borderId="0" xfId="0" quotePrefix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26" fillId="0" borderId="2" xfId="0" applyFont="1" applyBorder="1" applyAlignment="1">
      <alignment horizontal="center" vertical="top"/>
    </xf>
    <xf numFmtId="0" fontId="26" fillId="0" borderId="2" xfId="0" applyFont="1" applyFill="1" applyBorder="1" applyAlignment="1">
      <alignment vertical="top" wrapText="1"/>
    </xf>
    <xf numFmtId="0" fontId="26" fillId="0" borderId="23" xfId="0" applyFont="1" applyBorder="1" applyAlignment="1">
      <alignment horizontal="center" vertical="top"/>
    </xf>
    <xf numFmtId="165" fontId="26" fillId="0" borderId="2" xfId="0" applyNumberFormat="1" applyFont="1" applyBorder="1" applyAlignment="1">
      <alignment horizontal="center" vertical="top"/>
    </xf>
    <xf numFmtId="165" fontId="26" fillId="0" borderId="0" xfId="0" applyNumberFormat="1" applyFont="1" applyBorder="1" applyAlignment="1">
      <alignment horizontal="center" vertical="top"/>
    </xf>
    <xf numFmtId="0" fontId="33" fillId="0" borderId="0" xfId="0" applyFont="1" applyAlignment="1">
      <alignment vertical="top" wrapText="1"/>
    </xf>
    <xf numFmtId="0" fontId="26" fillId="0" borderId="1" xfId="0" applyNumberFormat="1" applyFont="1" applyBorder="1" applyAlignment="1">
      <alignment horizontal="center" vertical="top"/>
    </xf>
    <xf numFmtId="0" fontId="26" fillId="0" borderId="16" xfId="0" quotePrefix="1" applyFont="1" applyBorder="1" applyAlignment="1">
      <alignment vertical="top"/>
    </xf>
    <xf numFmtId="165" fontId="26" fillId="0" borderId="2" xfId="0" quotePrefix="1" applyNumberFormat="1" applyFont="1" applyBorder="1" applyAlignment="1">
      <alignment horizontal="center" vertical="top"/>
    </xf>
    <xf numFmtId="165" fontId="29" fillId="0" borderId="1" xfId="1" applyNumberFormat="1" applyFont="1" applyBorder="1" applyAlignment="1" applyProtection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5" fillId="0" borderId="0" xfId="0" applyFont="1"/>
    <xf numFmtId="0" fontId="35" fillId="4" borderId="6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/>
    </xf>
    <xf numFmtId="0" fontId="33" fillId="0" borderId="10" xfId="0" applyFont="1" applyBorder="1"/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0" xfId="0" applyFont="1"/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15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/>
    </xf>
    <xf numFmtId="0" fontId="33" fillId="0" borderId="12" xfId="0" applyFont="1" applyBorder="1" applyAlignment="1">
      <alignment vertical="top" wrapText="1"/>
    </xf>
    <xf numFmtId="0" fontId="33" fillId="0" borderId="12" xfId="0" applyFont="1" applyBorder="1" applyAlignment="1">
      <alignment vertical="top"/>
    </xf>
    <xf numFmtId="0" fontId="29" fillId="0" borderId="12" xfId="1" applyFont="1" applyBorder="1" applyAlignment="1" applyProtection="1">
      <alignment vertical="top"/>
    </xf>
    <xf numFmtId="0" fontId="29" fillId="0" borderId="12" xfId="1" applyFont="1" applyBorder="1" applyAlignment="1" applyProtection="1">
      <alignment vertical="top" wrapText="1"/>
    </xf>
    <xf numFmtId="0" fontId="2" fillId="0" borderId="12" xfId="1" applyBorder="1" applyAlignment="1" applyProtection="1">
      <alignment vertical="top"/>
    </xf>
    <xf numFmtId="0" fontId="33" fillId="0" borderId="24" xfId="0" applyFont="1" applyBorder="1" applyAlignment="1">
      <alignment horizontal="center" vertical="top"/>
    </xf>
    <xf numFmtId="0" fontId="33" fillId="0" borderId="24" xfId="0" applyFont="1" applyBorder="1" applyAlignment="1">
      <alignment vertical="top" wrapText="1"/>
    </xf>
    <xf numFmtId="0" fontId="33" fillId="0" borderId="24" xfId="0" applyFont="1" applyBorder="1" applyAlignment="1">
      <alignment vertical="top"/>
    </xf>
    <xf numFmtId="0" fontId="2" fillId="0" borderId="24" xfId="1" applyBorder="1" applyAlignment="1" applyProtection="1">
      <alignment vertical="top"/>
    </xf>
    <xf numFmtId="0" fontId="33" fillId="0" borderId="15" xfId="0" applyFont="1" applyBorder="1" applyAlignment="1">
      <alignment horizontal="center" vertical="top"/>
    </xf>
    <xf numFmtId="0" fontId="33" fillId="0" borderId="15" xfId="0" applyFont="1" applyBorder="1" applyAlignment="1">
      <alignment vertical="top" wrapText="1"/>
    </xf>
    <xf numFmtId="0" fontId="33" fillId="0" borderId="15" xfId="0" applyFont="1" applyBorder="1" applyAlignment="1">
      <alignment vertical="top"/>
    </xf>
    <xf numFmtId="0" fontId="2" fillId="0" borderId="12" xfId="1" applyBorder="1" applyAlignment="1" applyProtection="1">
      <alignment vertical="center"/>
    </xf>
    <xf numFmtId="15" fontId="33" fillId="0" borderId="24" xfId="0" applyNumberFormat="1" applyFont="1" applyBorder="1" applyAlignment="1">
      <alignment horizontal="center" vertical="top"/>
    </xf>
    <xf numFmtId="0" fontId="35" fillId="4" borderId="6" xfId="0" applyFont="1" applyFill="1" applyBorder="1" applyAlignment="1">
      <alignment horizontal="center" wrapText="1"/>
    </xf>
    <xf numFmtId="165" fontId="2" fillId="0" borderId="1" xfId="1" applyNumberFormat="1" applyBorder="1" applyAlignment="1" applyProtection="1">
      <alignment horizontal="center" vertical="top"/>
    </xf>
    <xf numFmtId="0" fontId="36" fillId="0" borderId="24" xfId="0" applyFont="1" applyBorder="1" applyAlignment="1">
      <alignment vertical="top"/>
    </xf>
    <xf numFmtId="0" fontId="25" fillId="0" borderId="12" xfId="0" applyFont="1" applyBorder="1" applyAlignment="1">
      <alignment vertical="center"/>
    </xf>
    <xf numFmtId="0" fontId="33" fillId="0" borderId="24" xfId="0" quotePrefix="1" applyFont="1" applyBorder="1" applyAlignment="1">
      <alignment vertical="top" wrapText="1"/>
    </xf>
    <xf numFmtId="0" fontId="2" fillId="0" borderId="24" xfId="1" applyBorder="1" applyAlignment="1" applyProtection="1">
      <alignment vertical="top" wrapText="1"/>
    </xf>
    <xf numFmtId="0" fontId="28" fillId="0" borderId="2" xfId="1" applyFont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1" xfId="0" applyFont="1" applyFill="1" applyBorder="1" applyAlignment="1">
      <alignment vertical="top"/>
    </xf>
    <xf numFmtId="0" fontId="8" fillId="0" borderId="16" xfId="0" applyFont="1" applyBorder="1" applyAlignment="1">
      <alignment vertical="top"/>
    </xf>
    <xf numFmtId="0" fontId="2" fillId="0" borderId="1" xfId="1" applyBorder="1" applyAlignment="1" applyProtection="1">
      <alignment vertical="top" wrapText="1"/>
    </xf>
    <xf numFmtId="0" fontId="37" fillId="0" borderId="24" xfId="0" applyFont="1" applyBorder="1" applyAlignment="1">
      <alignment vertical="top" wrapText="1"/>
    </xf>
    <xf numFmtId="0" fontId="28" fillId="0" borderId="0" xfId="1" applyFont="1" applyBorder="1" applyAlignment="1" applyProtection="1"/>
    <xf numFmtId="0" fontId="26" fillId="3" borderId="19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3" borderId="2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center" vertical="top"/>
    </xf>
    <xf numFmtId="0" fontId="34" fillId="3" borderId="0" xfId="0" applyFont="1" applyFill="1" applyAlignment="1">
      <alignment vertical="top"/>
    </xf>
    <xf numFmtId="0" fontId="26" fillId="3" borderId="0" xfId="0" applyFont="1" applyFill="1"/>
    <xf numFmtId="0" fontId="26" fillId="3" borderId="0" xfId="0" applyFont="1" applyFill="1" applyBorder="1"/>
    <xf numFmtId="0" fontId="26" fillId="3" borderId="0" xfId="0" quotePrefix="1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vertical="top" wrapText="1"/>
    </xf>
    <xf numFmtId="0" fontId="26" fillId="3" borderId="18" xfId="0" applyFont="1" applyFill="1" applyBorder="1" applyAlignment="1">
      <alignment vertical="top"/>
    </xf>
    <xf numFmtId="0" fontId="26" fillId="3" borderId="1" xfId="0" applyFont="1" applyFill="1" applyBorder="1" applyAlignment="1">
      <alignment horizontal="center" vertical="top" wrapText="1"/>
    </xf>
    <xf numFmtId="165" fontId="8" fillId="3" borderId="1" xfId="0" applyNumberFormat="1" applyFont="1" applyFill="1" applyBorder="1" applyAlignment="1">
      <alignment horizontal="left" vertical="top" wrapText="1"/>
    </xf>
    <xf numFmtId="165" fontId="26" fillId="3" borderId="1" xfId="0" applyNumberFormat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 vertical="top" wrapText="1"/>
    </xf>
    <xf numFmtId="0" fontId="26" fillId="3" borderId="23" xfId="0" applyFont="1" applyFill="1" applyBorder="1" applyAlignment="1">
      <alignment vertical="top"/>
    </xf>
    <xf numFmtId="0" fontId="26" fillId="3" borderId="16" xfId="0" applyFont="1" applyFill="1" applyBorder="1" applyAlignment="1">
      <alignment vertical="top"/>
    </xf>
    <xf numFmtId="165" fontId="26" fillId="3" borderId="23" xfId="0" applyNumberFormat="1" applyFont="1" applyFill="1" applyBorder="1" applyAlignment="1">
      <alignment horizontal="center" vertical="top"/>
    </xf>
    <xf numFmtId="165" fontId="26" fillId="3" borderId="2" xfId="0" applyNumberFormat="1" applyFont="1" applyFill="1" applyBorder="1" applyAlignment="1">
      <alignment horizontal="center" vertical="top" wrapText="1"/>
    </xf>
    <xf numFmtId="0" fontId="26" fillId="3" borderId="0" xfId="0" applyFont="1" applyFill="1" applyAlignment="1">
      <alignment vertical="top" wrapText="1"/>
    </xf>
    <xf numFmtId="165" fontId="26" fillId="3" borderId="0" xfId="0" applyNumberFormat="1" applyFont="1" applyFill="1" applyBorder="1" applyAlignment="1">
      <alignment horizontal="left" vertical="top" wrapText="1"/>
    </xf>
    <xf numFmtId="0" fontId="26" fillId="3" borderId="23" xfId="0" applyFont="1" applyFill="1" applyBorder="1" applyAlignment="1">
      <alignment vertical="top" wrapText="1"/>
    </xf>
    <xf numFmtId="165" fontId="26" fillId="3" borderId="23" xfId="0" applyNumberFormat="1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vertical="top" wrapText="1"/>
    </xf>
    <xf numFmtId="165" fontId="26" fillId="3" borderId="2" xfId="0" applyNumberFormat="1" applyFont="1" applyFill="1" applyBorder="1" applyAlignment="1">
      <alignment horizontal="left" vertical="top"/>
    </xf>
    <xf numFmtId="0" fontId="38" fillId="0" borderId="0" xfId="0" applyFont="1" applyAlignment="1">
      <alignment vertical="top"/>
    </xf>
    <xf numFmtId="0" fontId="26" fillId="0" borderId="0" xfId="0" applyFont="1" applyBorder="1"/>
    <xf numFmtId="0" fontId="26" fillId="0" borderId="19" xfId="0" applyFont="1" applyBorder="1" applyAlignment="1">
      <alignment vertical="top"/>
    </xf>
    <xf numFmtId="0" fontId="26" fillId="0" borderId="25" xfId="0" applyFont="1" applyBorder="1" applyAlignment="1">
      <alignment vertical="top"/>
    </xf>
    <xf numFmtId="15" fontId="33" fillId="0" borderId="15" xfId="0" applyNumberFormat="1" applyFont="1" applyBorder="1" applyAlignment="1">
      <alignment horizontal="center" vertical="top"/>
    </xf>
    <xf numFmtId="0" fontId="33" fillId="0" borderId="15" xfId="0" quotePrefix="1" applyFont="1" applyBorder="1" applyAlignment="1">
      <alignment vertical="top" wrapText="1"/>
    </xf>
    <xf numFmtId="0" fontId="2" fillId="0" borderId="15" xfId="1" applyBorder="1" applyAlignment="1" applyProtection="1">
      <alignment vertical="top" wrapText="1"/>
    </xf>
    <xf numFmtId="0" fontId="2" fillId="3" borderId="2" xfId="1" applyFill="1" applyBorder="1" applyAlignment="1" applyProtection="1">
      <alignment horizontal="center" vertical="top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" fillId="3" borderId="1" xfId="1" applyFill="1" applyBorder="1" applyAlignment="1" applyProtection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33" fillId="0" borderId="10" xfId="0" applyFont="1" applyBorder="1" applyAlignment="1">
      <alignment vertical="top"/>
    </xf>
    <xf numFmtId="0" fontId="0" fillId="0" borderId="0" xfId="0" applyAlignment="1">
      <alignment vertical="top"/>
    </xf>
    <xf numFmtId="165" fontId="26" fillId="0" borderId="18" xfId="0" quotePrefix="1" applyNumberFormat="1" applyFont="1" applyBorder="1" applyAlignment="1">
      <alignment horizontal="center" vertical="top"/>
    </xf>
    <xf numFmtId="165" fontId="26" fillId="3" borderId="18" xfId="0" applyNumberFormat="1" applyFont="1" applyFill="1" applyBorder="1" applyAlignment="1">
      <alignment horizontal="center" vertical="top" wrapText="1"/>
    </xf>
    <xf numFmtId="165" fontId="26" fillId="3" borderId="1" xfId="0" applyNumberFormat="1" applyFont="1" applyFill="1" applyBorder="1" applyAlignment="1">
      <alignment horizontal="center" vertical="top"/>
    </xf>
    <xf numFmtId="0" fontId="33" fillId="0" borderId="0" xfId="0" applyFont="1" applyBorder="1" applyAlignment="1">
      <alignment horizontal="right" vertical="top"/>
    </xf>
    <xf numFmtId="0" fontId="26" fillId="3" borderId="0" xfId="0" applyFont="1" applyFill="1" applyAlignment="1">
      <alignment horizontal="right" vertical="top"/>
    </xf>
    <xf numFmtId="0" fontId="16" fillId="0" borderId="6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40" fillId="5" borderId="2" xfId="0" applyFont="1" applyFill="1" applyBorder="1" applyAlignment="1">
      <alignment vertical="top" wrapText="1"/>
    </xf>
    <xf numFmtId="0" fontId="40" fillId="5" borderId="6" xfId="0" applyFont="1" applyFill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40" fillId="5" borderId="6" xfId="0" applyFont="1" applyFill="1" applyBorder="1" applyAlignment="1">
      <alignment horizontal="right" vertical="top" wrapText="1"/>
    </xf>
    <xf numFmtId="0" fontId="40" fillId="5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22" fillId="4" borderId="6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vertical="top"/>
    </xf>
    <xf numFmtId="0" fontId="32" fillId="3" borderId="1" xfId="0" applyFont="1" applyFill="1" applyBorder="1" applyAlignment="1">
      <alignment vertical="top" wrapText="1"/>
    </xf>
    <xf numFmtId="0" fontId="27" fillId="2" borderId="4" xfId="0" applyFont="1" applyFill="1" applyBorder="1" applyAlignment="1">
      <alignment horizontal="center" vertical="center" wrapText="1"/>
    </xf>
    <xf numFmtId="0" fontId="28" fillId="3" borderId="0" xfId="1" applyFont="1" applyFill="1" applyBorder="1" applyAlignment="1" applyProtection="1">
      <alignment horizontal="center" vertical="top"/>
    </xf>
    <xf numFmtId="0" fontId="41" fillId="3" borderId="1" xfId="1" applyFont="1" applyFill="1" applyBorder="1" applyAlignment="1" applyProtection="1">
      <alignment horizontal="center" vertical="top" wrapText="1"/>
    </xf>
    <xf numFmtId="0" fontId="28" fillId="3" borderId="1" xfId="1" applyFont="1" applyFill="1" applyBorder="1" applyAlignment="1" applyProtection="1">
      <alignment horizontal="center" vertical="top"/>
    </xf>
    <xf numFmtId="0" fontId="28" fillId="3" borderId="2" xfId="1" applyFont="1" applyFill="1" applyBorder="1" applyAlignment="1" applyProtection="1">
      <alignment horizontal="center" vertical="top" wrapText="1"/>
    </xf>
    <xf numFmtId="0" fontId="23" fillId="3" borderId="1" xfId="1" applyFont="1" applyFill="1" applyBorder="1" applyAlignment="1" applyProtection="1">
      <alignment horizontal="center" vertical="top" wrapText="1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26" fillId="3" borderId="16" xfId="0" applyFont="1" applyFill="1" applyBorder="1" applyAlignment="1">
      <alignment horizontal="left" vertical="top" wrapText="1"/>
    </xf>
    <xf numFmtId="0" fontId="26" fillId="3" borderId="16" xfId="0" quotePrefix="1" applyFont="1" applyFill="1" applyBorder="1" applyAlignment="1">
      <alignment horizontal="center" vertical="top" wrapText="1"/>
    </xf>
    <xf numFmtId="0" fontId="26" fillId="3" borderId="23" xfId="0" applyFont="1" applyFill="1" applyBorder="1" applyAlignment="1">
      <alignment horizontal="left" vertical="top" wrapText="1"/>
    </xf>
    <xf numFmtId="165" fontId="26" fillId="3" borderId="2" xfId="0" applyNumberFormat="1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horizontal="left" vertical="top"/>
    </xf>
    <xf numFmtId="0" fontId="26" fillId="3" borderId="16" xfId="0" applyFont="1" applyFill="1" applyBorder="1" applyAlignment="1">
      <alignment horizontal="center" vertical="top"/>
    </xf>
    <xf numFmtId="0" fontId="26" fillId="3" borderId="23" xfId="0" applyFont="1" applyFill="1" applyBorder="1" applyAlignment="1">
      <alignment horizontal="left" vertical="top"/>
    </xf>
    <xf numFmtId="165" fontId="26" fillId="3" borderId="23" xfId="0" applyNumberFormat="1" applyFont="1" applyFill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vertical="top" wrapText="1"/>
    </xf>
    <xf numFmtId="15" fontId="33" fillId="0" borderId="0" xfId="0" applyNumberFormat="1" applyFont="1" applyBorder="1" applyAlignment="1">
      <alignment horizontal="center" vertical="top"/>
    </xf>
    <xf numFmtId="0" fontId="33" fillId="0" borderId="0" xfId="0" quotePrefix="1" applyFont="1" applyBorder="1" applyAlignment="1">
      <alignment vertical="top" wrapText="1"/>
    </xf>
    <xf numFmtId="0" fontId="2" fillId="0" borderId="0" xfId="1" applyBorder="1" applyAlignment="1" applyProtection="1">
      <alignment vertical="top" wrapText="1"/>
    </xf>
    <xf numFmtId="0" fontId="2" fillId="0" borderId="0" xfId="1" applyBorder="1" applyAlignment="1" applyProtection="1">
      <alignment vertical="top"/>
    </xf>
    <xf numFmtId="0" fontId="2" fillId="0" borderId="15" xfId="1" applyBorder="1" applyAlignment="1" applyProtection="1">
      <alignment vertical="top"/>
    </xf>
    <xf numFmtId="0" fontId="42" fillId="0" borderId="0" xfId="0" applyFont="1"/>
    <xf numFmtId="17" fontId="33" fillId="0" borderId="12" xfId="0" applyNumberFormat="1" applyFont="1" applyBorder="1" applyAlignment="1">
      <alignment horizontal="center" vertical="top"/>
    </xf>
    <xf numFmtId="15" fontId="33" fillId="0" borderId="0" xfId="0" applyNumberFormat="1" applyFont="1" applyAlignment="1">
      <alignment vertical="center"/>
    </xf>
    <xf numFmtId="16" fontId="33" fillId="0" borderId="24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center" wrapText="1"/>
    </xf>
    <xf numFmtId="17" fontId="33" fillId="0" borderId="24" xfId="0" applyNumberFormat="1" applyFont="1" applyBorder="1" applyAlignment="1">
      <alignment horizontal="center" vertical="top"/>
    </xf>
    <xf numFmtId="15" fontId="33" fillId="0" borderId="0" xfId="0" applyNumberFormat="1" applyFont="1" applyAlignment="1">
      <alignment vertical="top"/>
    </xf>
    <xf numFmtId="165" fontId="26" fillId="0" borderId="18" xfId="0" applyNumberFormat="1" applyFont="1" applyBorder="1" applyAlignment="1">
      <alignment horizontal="center" vertical="top"/>
    </xf>
    <xf numFmtId="0" fontId="36" fillId="0" borderId="24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center" wrapText="1"/>
    </xf>
    <xf numFmtId="0" fontId="2" fillId="0" borderId="0" xfId="1" applyBorder="1" applyAlignment="1" applyProtection="1">
      <alignment horizontal="center" vertical="top"/>
    </xf>
    <xf numFmtId="0" fontId="48" fillId="0" borderId="0" xfId="0" applyFont="1"/>
    <xf numFmtId="0" fontId="26" fillId="0" borderId="18" xfId="0" applyFont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49" fillId="0" borderId="24" xfId="0" applyFont="1" applyBorder="1" applyAlignment="1">
      <alignment horizontal="center" vertical="top"/>
    </xf>
    <xf numFmtId="0" fontId="50" fillId="0" borderId="0" xfId="0" applyFont="1"/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166" fontId="26" fillId="3" borderId="0" xfId="2" applyNumberFormat="1" applyFont="1" applyFill="1" applyAlignment="1">
      <alignment vertical="top"/>
    </xf>
    <xf numFmtId="164" fontId="33" fillId="0" borderId="0" xfId="2" applyFont="1" applyAlignment="1">
      <alignment vertical="top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top"/>
    </xf>
    <xf numFmtId="0" fontId="26" fillId="3" borderId="0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/>
    </xf>
    <xf numFmtId="0" fontId="26" fillId="3" borderId="19" xfId="0" applyFont="1" applyFill="1" applyBorder="1" applyAlignment="1">
      <alignment vertical="top" wrapText="1"/>
    </xf>
    <xf numFmtId="0" fontId="33" fillId="0" borderId="24" xfId="0" quotePrefix="1" applyFont="1" applyBorder="1" applyAlignment="1">
      <alignment vertical="top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27" fillId="2" borderId="29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18" xfId="0" applyFont="1" applyFill="1" applyBorder="1" applyAlignment="1">
      <alignment horizontal="center" vertical="top" wrapText="1"/>
    </xf>
    <xf numFmtId="0" fontId="26" fillId="3" borderId="19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2" fillId="2" borderId="4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0" fillId="2" borderId="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5" fillId="4" borderId="17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457200</xdr:colOff>
      <xdr:row>11</xdr:row>
      <xdr:rowOff>161925</xdr:rowOff>
    </xdr:to>
    <xdr:sp macro="" textlink="">
      <xdr:nvSpPr>
        <xdr:cNvPr id="5639" name="yui_3_7_2_30_1352165688970_116" descr="ISIC"/>
        <xdr:cNvSpPr>
          <a:spLocks noChangeAspect="1" noChangeArrowheads="1"/>
        </xdr:cNvSpPr>
      </xdr:nvSpPr>
      <xdr:spPr bwMode="auto">
        <a:xfrm>
          <a:off x="333375" y="2895600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457200</xdr:colOff>
      <xdr:row>12</xdr:row>
      <xdr:rowOff>161925</xdr:rowOff>
    </xdr:to>
    <xdr:sp macro="" textlink="">
      <xdr:nvSpPr>
        <xdr:cNvPr id="5640" name="yui_3_7_2_30_1352165688970_116" descr="ISIC"/>
        <xdr:cNvSpPr>
          <a:spLocks noChangeAspect="1" noChangeArrowheads="1"/>
        </xdr:cNvSpPr>
      </xdr:nvSpPr>
      <xdr:spPr bwMode="auto">
        <a:xfrm>
          <a:off x="333375" y="3219450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C:\Users\redaktur\MoU%202011\1.%202011%20MoU%20dan%20PKS\03.%20Kerja%20Sama%20dengan%20Perusahaan\23%20-%2000%20-%202009%20PKS%20PT%20Bliss%20International.pdf" TargetMode="External"/><Relationship Id="rId21" Type="http://schemas.openxmlformats.org/officeDocument/2006/relationships/hyperlink" Target="file:///C:\Users\redaktur\MoU%202011\1.%202011%20MoU%20dan%20PKS\00.%20Kerja%20Sama%20dengan%20Lembaga%20Pemerintah\63%20-%2000%20MoU%202007%20Badan%20Pengawas%20Obat%20dan%20Makanan.pdf" TargetMode="External"/><Relationship Id="rId42" Type="http://schemas.openxmlformats.org/officeDocument/2006/relationships/hyperlink" Target="file:///C:\Users\redaktur\MoU%202011\1.%202011%20MoU%20dan%20PKS\00.%20Kerja%20Sama%20dengan%20Lembaga%20Pemerintah\101%20-%2000%20MoU%202011%20Kab%20Sumedang.pdf" TargetMode="External"/><Relationship Id="rId47" Type="http://schemas.openxmlformats.org/officeDocument/2006/relationships/hyperlink" Target="file:///C:\Users\redaktur\MoU%202011\aa%20Draft%20MoU%20-%20Unpad%202011.cdr" TargetMode="External"/><Relationship Id="rId63" Type="http://schemas.openxmlformats.org/officeDocument/2006/relationships/hyperlink" Target="file:///C:\Users\redaktur\MoU%20dan%20PKS%202012\00.%20Kerja%20Sama%20dengan%20Lembaga%20Pemerintah\49%20-%2000%20MoU%202006%20Krakatau%20Steel.pdf" TargetMode="External"/><Relationship Id="rId68" Type="http://schemas.openxmlformats.org/officeDocument/2006/relationships/hyperlink" Target="file:///C:\Users\redaktur\MoU%20dan%20PKS%202012\00.%20Kerja%20Sama%20dengan%20Lembaga%20Pemerintah\74%20-%2000%20PKS%202008%20Bank%20Mandiri%20(Kredit%20Lap%20Top).pdf" TargetMode="External"/><Relationship Id="rId84" Type="http://schemas.openxmlformats.org/officeDocument/2006/relationships/hyperlink" Target="file:///C:\Users\redaktur\MoU%20dan%20PKS%202012\00.%20Kerja%20Sama%20dengan%20Lembaga%20Pemerintah\80%20-%2000%20PKS%202009%20Bank%20Rakyat%20Indonesia%20(Smart%20Campus).pdf" TargetMode="External"/><Relationship Id="rId89" Type="http://schemas.openxmlformats.org/officeDocument/2006/relationships/hyperlink" Target="file:///C:\Users\redaktur\MoU%20dan%20PKS%202012\00.%20Kerja%20Sama%20dengan%20Lembaga%20Pemerintah\120%20-00%20MoU%202011%20Deputi%20Evaluasi.pdf" TargetMode="External"/><Relationship Id="rId112" Type="http://schemas.openxmlformats.org/officeDocument/2006/relationships/hyperlink" Target="file:///C:\Users\redaktur\MoU%202011\1.%202011%20MoU%20dan%20PKS\03.%20Kerja%20Sama%20dengan%20Perusahaan\17%20-%2000%20-%202009%20PKS%20Lenovo%20(Singapore)%20PTE%20LTD.pdf" TargetMode="External"/><Relationship Id="rId133" Type="http://schemas.openxmlformats.org/officeDocument/2006/relationships/hyperlink" Target="file:///C:\Users\redaktur\MoU%202011\1.%202011%20MoU%20dan%20PKS\00.%20Kerja%20Sama%20dengan%20Lembaga%20Pemerintah\68%20-%2000%20MoU%202008%20Badan%20Tenaga%20Nuklir%20Indonesia%20(Batan).pdf" TargetMode="External"/><Relationship Id="rId138" Type="http://schemas.openxmlformats.org/officeDocument/2006/relationships/hyperlink" Target="file:///C:\Users\redaktur\MoU%202011\1.%202011%20MoU%20dan%20PKS\03.%20Kerja%20Sama%20dengan%20Perusahaan\32%20-%2003%20PKS%202011%20PT%20Triputra%20Investindo%20Arya.pdf" TargetMode="External"/><Relationship Id="rId154" Type="http://schemas.openxmlformats.org/officeDocument/2006/relationships/hyperlink" Target="file:///C:\Users\redaktur\MoU%202011\1.%202011%20MoU%20dan%20PKS\00.%20Kerja%20Sama%20dengan%20Lembaga%20Pemerintah\114%20-%2000%20PKS%20RS%20Hasan%20Sadikin%20Bandung.pdf" TargetMode="External"/><Relationship Id="rId159" Type="http://schemas.openxmlformats.org/officeDocument/2006/relationships/hyperlink" Target="file:///C:\Users\redaktur\MoU%202011\1.%202011%20MoU%20dan%20PKS\01.%20Kerja%20Sama%20dengan%20Swasta%20atau%20LSM\14%20-%2001%20-%202008%20MoU%20Dharma%20Eka.pdf" TargetMode="External"/><Relationship Id="rId175" Type="http://schemas.openxmlformats.org/officeDocument/2006/relationships/hyperlink" Target="file:///C:\Users\redaktur\MoU%202011\1.%202011%20MoU%20dan%20PKS\00.%20Kerja%20Sama%20dengan%20Lembaga%20Pemerintah\04%20-%2000%202009%20PKS%20Prov%20Jawa%20Barat%20(Kesehatan%20S-1).pdf" TargetMode="External"/><Relationship Id="rId170" Type="http://schemas.openxmlformats.org/officeDocument/2006/relationships/hyperlink" Target="file:///C:\Users\redaktur\MoU%202011\1.%202011%20MoU%20dan%20PKS\00.%20Kerja%20Sama%20dengan%20Lembaga%20Pemerintah\55%20-%2000%20MoU%202008%20Menteri%20Kebudayaan%20dan%20Pariwisata.pdf" TargetMode="External"/><Relationship Id="rId191" Type="http://schemas.openxmlformats.org/officeDocument/2006/relationships/hyperlink" Target="file:///C:\Users\redaktur\MoU%202011\1.%202011%20MoU%20dan%20PKS\02.%20Kerja%20Sama%20antar%20Perguruan%20tinggi\Polban%20PKS%202%202013.pdf" TargetMode="External"/><Relationship Id="rId16" Type="http://schemas.openxmlformats.org/officeDocument/2006/relationships/hyperlink" Target="file:///C:\Users\redaktur\MoU%202011\1.%202011%20MoU%20dan%20PKS\00.%20Kerja%20Sama%20dengan%20Lembaga%20Pemerintah\61%20-%2000%20MoU%202007%20Bank%20Jabar%20Banten.pdf" TargetMode="External"/><Relationship Id="rId107" Type="http://schemas.openxmlformats.org/officeDocument/2006/relationships/hyperlink" Target="file:///C:\Users\redaktur\MoU%202011\1.%202011%20MoU%20dan%20PKS\03.%20Kerja%20Sama%20dengan%20Perusahaan\15%20-%2000%20-%202009%20MoU%20Toshiba%20(Singapore)%20PTE%20LTD.pdf" TargetMode="External"/><Relationship Id="rId11" Type="http://schemas.openxmlformats.org/officeDocument/2006/relationships/hyperlink" Target="file:///C:\Users\redaktur\MoU%202011\1.%202011%20MoU%20dan%20PKS\00.%20Kerja%20Sama%20dengan%20Lembaga%20Pemerintah\56%20-%2000%20MoU%20Komisi%20Pemberantasan%20Korupsi.pdf" TargetMode="External"/><Relationship Id="rId32" Type="http://schemas.openxmlformats.org/officeDocument/2006/relationships/hyperlink" Target="file:///C:\Users\redaktur\MoU%202011\1.%202011%20MoU%20dan%20PKS\00.%20Kerja%20Sama%20dengan%20Lembaga%20Pemerintah\83%20-%2000%20MoU%202009%20MoU%20PT%20Timah.pdf" TargetMode="External"/><Relationship Id="rId37" Type="http://schemas.openxmlformats.org/officeDocument/2006/relationships/hyperlink" Target="file:///C:\Users\redaktur\MoU%202011\1.%202011%20MoU%20dan%20PKS\00.%20Kerja%20Sama%20dengan%20Lembaga%20Pemerintah\101%20-%2000%20-%20MoU%202011%20Kab%20Sumedang.pdf" TargetMode="External"/><Relationship Id="rId53" Type="http://schemas.openxmlformats.org/officeDocument/2006/relationships/hyperlink" Target="file:///C:\Users\redaktur\MoU%20dan%20PKS%202012\00.%20Kerja%20Sama%20dengan%20Lembaga%20Pemerintah\42%20-%2000%20PKS%202010%20Kabupaten%20Labuhanbatu%20Selatan.pdf" TargetMode="External"/><Relationship Id="rId58" Type="http://schemas.openxmlformats.org/officeDocument/2006/relationships/hyperlink" Target="file:///C:\Users\redaktur\MoU%20dan%20PKS%202012\00.%20Kerja%20Sama%20dengan%20Lembaga%20Pemerintah\47%20-%2000%20MoU%202010%20Kominfo%20(Seleksi%20CPNS).pdf" TargetMode="External"/><Relationship Id="rId74" Type="http://schemas.openxmlformats.org/officeDocument/2006/relationships/hyperlink" Target="file:///C:\Users\redaktur\MoU%20dan%20PKS%202012\00.%20Kerja%20Sama%20dengan%20Lembaga%20Pemerintah\61%20-%2000%20PKS%20BJB%202011%20Jaringan.pdf" TargetMode="External"/><Relationship Id="rId79" Type="http://schemas.openxmlformats.org/officeDocument/2006/relationships/hyperlink" Target="file:///C:\Users\redaktur\MoU%202011\1.%202011%20MoU%20dan%20PKS\00.%20Kerja%20Sama%20dengan%20Lembaga%20Pemerintah\Kal%20Bar%202005.pdf" TargetMode="External"/><Relationship Id="rId102" Type="http://schemas.openxmlformats.org/officeDocument/2006/relationships/hyperlink" Target="file:///C:\Users\redaktur\MoU%202011\1.%202011%20MoU%20dan%20PKS\03.%20Kerja%20Sama%20dengan%20Perusahaan\03%20-%2000%20-%202007%20MoU%20PT%20Amri%20Margatama.pdf" TargetMode="External"/><Relationship Id="rId123" Type="http://schemas.openxmlformats.org/officeDocument/2006/relationships/hyperlink" Target="file:///C:\Users\redaktur\MoU%202011\1.%202011%20MoU%20dan%20PKS\03.%20Kerja%20Sama%20dengan%20Perusahaan\Iptekindo%20PKS%202012.pdf" TargetMode="External"/><Relationship Id="rId128" Type="http://schemas.openxmlformats.org/officeDocument/2006/relationships/hyperlink" Target="file:///C:\Users\redaktur\MoU%202011\1.%202011%20MoU%20dan%20PKS\00.%20Kerja%20Sama%20dengan%20Lembaga%20Pemerintah\04%20-%2000%20-%202009%20MoU%20ADD%20Prov%20Jawa%20Barat.pdf" TargetMode="External"/><Relationship Id="rId144" Type="http://schemas.openxmlformats.org/officeDocument/2006/relationships/hyperlink" Target="file:///C:\Users\redaktur\MoU%202011\1.%202011%20MoU%20dan%20PKS\00.%20Kerja%20Sama%20dengan%20Lembaga%20Pemerintah\21%20-%2000%20MoU%202008%20Kabupaten%20Serang.pdf" TargetMode="External"/><Relationship Id="rId149" Type="http://schemas.openxmlformats.org/officeDocument/2006/relationships/hyperlink" Target="file:///C:\Users\redaktur\MoU%202011\1.%202011%20MoU%20dan%20PKS\00.%20Kerja%20Sama%20dengan%20Lembaga%20Pemerintah\72%20-%2000%20MoU%202008%20Mahkamah%20Konstitusi.pdf" TargetMode="External"/><Relationship Id="rId5" Type="http://schemas.openxmlformats.org/officeDocument/2006/relationships/hyperlink" Target="file:///C:\Users\redaktur\MoU%202011\1.%202011%20MoU%20dan%20PKS\00.%20Kerja%20Sama%20dengan%20Lembaga%20Pemerintah\08-%2000%20-%202007%20MoU%20Kab%20Tasikmalaya.pdf" TargetMode="External"/><Relationship Id="rId90" Type="http://schemas.openxmlformats.org/officeDocument/2006/relationships/hyperlink" Target="file:///C:\Users\redaktur\MoU%20dan%20PKS%202012\00.%20Kerja%20Sama%20dengan%20Lembaga%20Pemerintah\128%20-%2000%20PKS%202011%20KPK.pdf" TargetMode="External"/><Relationship Id="rId95" Type="http://schemas.openxmlformats.org/officeDocument/2006/relationships/hyperlink" Target="file:///C:\Users\redaktur\MoU%202011\1.%202011%20MoU%20dan%20PKS\01.%20Kerja%20Sama%20dengan%20Swasta%20atau%20LSM\08%20-%2001%20-%202007%20MoU%20Yay%20Pen%20Tinggi%20Bina%20Putra%20Banjar.pdf" TargetMode="External"/><Relationship Id="rId160" Type="http://schemas.openxmlformats.org/officeDocument/2006/relationships/hyperlink" Target="file:///C:\Users\redaktur\MoU%202011\1.%202011%20MoU%20dan%20PKS\02.%20Kerja%20Sama%20antar%20Perguruan%20tinggi\24%20-%2002%20%20MoU%202008%20Univ%20Lancang%20Kuning.bmp" TargetMode="External"/><Relationship Id="rId165" Type="http://schemas.openxmlformats.org/officeDocument/2006/relationships/hyperlink" Target="file:///C:\Users\redaktur\MoU%202011\1.%202011%20MoU%20dan%20PKS\00.%20Kerja%20Sama%20dengan%20Lembaga%20Pemerintah\118%20-%2000%20MoU%202008%20Bukit%20Tinggi.pdf" TargetMode="External"/><Relationship Id="rId181" Type="http://schemas.openxmlformats.org/officeDocument/2006/relationships/hyperlink" Target="file:///C:\Users\redaktur\MoU%202011\1.%202011%20MoU%20dan%20PKS\00.%20Kerja%20Sama%20dengan%20Lembaga%20Pemerintah\BRI%20%20PKS%202012.pdf" TargetMode="External"/><Relationship Id="rId186" Type="http://schemas.openxmlformats.org/officeDocument/2006/relationships/hyperlink" Target="file:///C:\Users\redaktur\MoU%202011\1.%202011%20MoU%20dan%20PKS\00.%20Kerja%20Sama%20dengan%20Lembaga%20Pemerintah\Bank%20Mandiri%20SBMPTN%202013.pdf" TargetMode="External"/><Relationship Id="rId22" Type="http://schemas.openxmlformats.org/officeDocument/2006/relationships/hyperlink" Target="file:///C:\Users\redaktur\MoU%202011\1.%202011%20MoU%20dan%20PKS\00.%20Kerja%20Sama%20dengan%20Lembaga%20Pemerintah\60%20-%2000%20MoU%202007%20Taspen.pdf" TargetMode="External"/><Relationship Id="rId27" Type="http://schemas.openxmlformats.org/officeDocument/2006/relationships/hyperlink" Target="file:///C:\Users\redaktur\MoU%202011\1.%202011%20MoU%20dan%20PKS\00.%20Kerja%20Sama%20dengan%20Lembaga%20Pemerintah\69%20-%2000%20PKS%202010%20PLN%20Persero%20%20(Dir%20SDM%20dan%20Umum).pdf" TargetMode="External"/><Relationship Id="rId43" Type="http://schemas.openxmlformats.org/officeDocument/2006/relationships/hyperlink" Target="file:///C:\Users\redaktur\MoU%202011\1.%202011%20MoU%20dan%20PKS\00.%20Kerja%20Sama%20dengan%20Lembaga%20Pemerintah\66%20-%2000%20PKS%202011%20Perbankan.pdf" TargetMode="External"/><Relationship Id="rId48" Type="http://schemas.openxmlformats.org/officeDocument/2006/relationships/hyperlink" Target="file:///C:\Users\redaktur\MoU%202011\1.%202011%20MoU%20dan%20PKS\00.%20Kerja%20Sama%20dengan%20Lembaga%20Pemerintah\18%20-%2000%20PKS%202010%20Seleksi%20CPNS.pdf" TargetMode="External"/><Relationship Id="rId64" Type="http://schemas.openxmlformats.org/officeDocument/2006/relationships/hyperlink" Target="file:///C:\Users\redaktur\MoU%20dan%20PKS%202012\00.%20Kerja%20Sama%20dengan%20Lembaga%20Pemerintah\50%20-%2000%20MoU%202006%20Pal%20Indonesia.pdf" TargetMode="External"/><Relationship Id="rId69" Type="http://schemas.openxmlformats.org/officeDocument/2006/relationships/hyperlink" Target="file:///C:\Users\redaktur\MoU%20dan%20PKS%202012\00.%20Kerja%20Sama%20dengan%20Lembaga%20Pemerintah\53%20-%2000%20MoU%202006%20Garuda%20Indonesia%20(Deneral%20Manager).pdf" TargetMode="External"/><Relationship Id="rId113" Type="http://schemas.openxmlformats.org/officeDocument/2006/relationships/hyperlink" Target="file:///C:\Users\redaktur\MoU%202011\1.%202011%20MoU%20dan%20PKS\03.%20Kerja%20Sama%20dengan%20Perusahaan\18%20-%2000%20-%202009%20MoU%20DELL%20Global%20BV.pdf" TargetMode="External"/><Relationship Id="rId118" Type="http://schemas.openxmlformats.org/officeDocument/2006/relationships/hyperlink" Target="file:///C:\Users\redaktur\MoU%202011\1.%202011%20MoU%20dan%20PKS\03.%20Kerja%20Sama%20dengan%20Perusahaan\24%20-%2000%20-%202009%20MoU%20PT%20Acer%20Indonesia.pdf" TargetMode="External"/><Relationship Id="rId134" Type="http://schemas.openxmlformats.org/officeDocument/2006/relationships/hyperlink" Target="file:///C:\Users\redaktur\MoU%202011\1.%202011%20MoU%20dan%20PKS\00.%20Kerja%20Sama%20dengan%20Lembaga%20Pemerintah\69%20-%2000%20MoU%202008%20PLN%20Persero%20%20(General%20Manager).pdf" TargetMode="External"/><Relationship Id="rId139" Type="http://schemas.openxmlformats.org/officeDocument/2006/relationships/hyperlink" Target="file:///C:\Users\redaktur\MoU%202011\1.%202011%20MoU%20dan%20PKS\00.%20Kerja%20Sama%20dengan%20Lembaga%20Pemerintah\67%20-%2000%20MoU%202008%20Badan%20Pemeriksa%20Keuangan.pdf" TargetMode="External"/><Relationship Id="rId80" Type="http://schemas.openxmlformats.org/officeDocument/2006/relationships/hyperlink" Target="file:///C:\Users\redaktur\MoU%202011\1.%202011%20MoU%20dan%20PKS\00.%20Kerja%20Sama%20dengan%20Lembaga%20Pemerintah\tasik%20kota%20mou%202005.pdf" TargetMode="External"/><Relationship Id="rId85" Type="http://schemas.openxmlformats.org/officeDocument/2006/relationships/hyperlink" Target="file:///C:\Users\redaktur\MoU%20dan%20PKS%202012\00.%20Kerja%20Sama%20dengan%20Lembaga%20Pemerintah\80%20-%2000%20PKS%202011%20Bank%20Rakyat%20Indonesia%20(PIN%20SMUP).pdf" TargetMode="External"/><Relationship Id="rId150" Type="http://schemas.openxmlformats.org/officeDocument/2006/relationships/hyperlink" Target="file:///C:\Users\redaktur\MoU%202011\1.%202011%20MoU%20dan%20PKS\00.%20Kerja%20Sama%20dengan%20Lembaga%20Pemerintah\73%20-%2000%20MoU%202008%20BPP%20Perhumas.pdf" TargetMode="External"/><Relationship Id="rId155" Type="http://schemas.openxmlformats.org/officeDocument/2006/relationships/hyperlink" Target="file:///C:\Users\redaktur\MoU%202011\1.%202011%20MoU%20dan%20PKS\00.%20Kerja%20Sama%20dengan%20Lembaga%20Pemerintah\Kabupaten%20Cirebon.pdf" TargetMode="External"/><Relationship Id="rId171" Type="http://schemas.openxmlformats.org/officeDocument/2006/relationships/hyperlink" Target="file:///C:\Users\redaktur\MoU%202011\1.%202011%20MoU%20dan%20PKS\00.%20Kerja%20Sama%20dengan%20Lembaga%20Pemerintah\118%20-%2000%20PKS%202008%20Bukit%20Tinggi.pdf" TargetMode="External"/><Relationship Id="rId176" Type="http://schemas.openxmlformats.org/officeDocument/2006/relationships/hyperlink" Target="file:///C:\Users\redaktur\MoU%202011\1.%202011%20MoU%20dan%20PKS\00.%20Kerja%20Sama%20dengan%20Lembaga%20Pemerintah\39%20-%2000%20MoU%20Kabupaten%20Belitung.pdf" TargetMode="External"/><Relationship Id="rId192" Type="http://schemas.openxmlformats.org/officeDocument/2006/relationships/hyperlink" Target="file:///C:\Users\redaktur\MoU%202011\1.%202011%20MoU%20dan%20PKS\02.%20Kerja%20Sama%20antar%20Perguruan%20tinggi\25%20-%2002%20MoU%202009%20Univ%20Jenderal%20Ahmad%20Yani.bmp" TargetMode="External"/><Relationship Id="rId12" Type="http://schemas.openxmlformats.org/officeDocument/2006/relationships/hyperlink" Target="file:///C:\Users\redaktur\MoU%202011\1.%202011%20MoU%20dan%20PKS\00.%20Kerja%20Sama%20dengan%20Lembaga%20Pemerintah\56%20-%2000%20PKS%20Komisi%20Pemberantasan%20Korupsi.pdf" TargetMode="External"/><Relationship Id="rId17" Type="http://schemas.openxmlformats.org/officeDocument/2006/relationships/hyperlink" Target="file:///C:\Users\redaktur\MoU%202011\1.%202011%20MoU%20dan%20PKS\00.%20Kerja%20Sama%20dengan%20Lembaga%20Pemerintah\61%20-%2000%20PKS%202007%20Bank%20Jabar%20Layanan%20Jasa%20perbankan.pdf" TargetMode="External"/><Relationship Id="rId33" Type="http://schemas.openxmlformats.org/officeDocument/2006/relationships/hyperlink" Target="file:///C:\Users\redaktur\MoU%202011\1.%202011%20MoU%20dan%20PKS\00.%20Kerja%20Sama%20dengan%20Lembaga%20Pemerintah\88%20-%2000%20MoU%202009%20Departemen%20Luar%20Negeri%20RI.pdf" TargetMode="External"/><Relationship Id="rId38" Type="http://schemas.openxmlformats.org/officeDocument/2006/relationships/hyperlink" Target="file:///C:\Users\redaktur\MoU%202011\1.%202011%20MoU%20dan%20PKS\00.%20Kerja%20Sama%20dengan%20Lembaga%20Pemerintah\117%20-%2000%20MoU%202007%20Kota%20Cimahi.pdf" TargetMode="External"/><Relationship Id="rId59" Type="http://schemas.openxmlformats.org/officeDocument/2006/relationships/hyperlink" Target="file:///C:\Users\redaktur\MoU%20dan%20PKS%202012\00.%20Kerja%20Sama%20dengan%20Lembaga%20Pemerintah\43%20-%2000%20MoU%202010%20Kabupaten%20Tapanuli%20Tengah.pdf" TargetMode="External"/><Relationship Id="rId103" Type="http://schemas.openxmlformats.org/officeDocument/2006/relationships/hyperlink" Target="file:///C:\Users\redaktur\MoU%202011\1.%202011%20MoU%20dan%20PKS\03.%20Kerja%20Sama%20dengan%20Perusahaan\04%20-%2000%20-%202007%20MoU%20PT%20Asuransi%20Jasindo.pdf" TargetMode="External"/><Relationship Id="rId108" Type="http://schemas.openxmlformats.org/officeDocument/2006/relationships/hyperlink" Target="file:///C:\Users\redaktur\MoU%202011\1.%202011%20MoU%20dan%20PKS\03.%20Kerja%20Sama%20dengan%20Perusahaan\15%20-%2000%20-%202009%20PKS%20Toshiba%20(Singapore)%20PTE%20LTD.pdf" TargetMode="External"/><Relationship Id="rId124" Type="http://schemas.openxmlformats.org/officeDocument/2006/relationships/hyperlink" Target="file:///C:\Users\redaktur\MoU%202011\1.%202011%20MoU%20dan%20PKS\00.%20Kerja%20Sama%20dengan%20Lembaga%20Pemerintah\Dinas%20Kssehatan%20Kab%20Bandung%20PKS%202012.pdf" TargetMode="External"/><Relationship Id="rId129" Type="http://schemas.openxmlformats.org/officeDocument/2006/relationships/hyperlink" Target="file:///C:\Users\redaktur\MoU%202011\1.%202011%20MoU%20dan%20PKS\00.%20Kerja%20Sama%20dengan%20Lembaga%20Pemerintah\12%20-%2000%20-%202008%20MoU%20Kab%20Subang.pdf" TargetMode="External"/><Relationship Id="rId54" Type="http://schemas.openxmlformats.org/officeDocument/2006/relationships/hyperlink" Target="file:///C:\Users\redaktur\MoU%20dan%20PKS%202012\00.%20Kerja%20Sama%20dengan%20Lembaga%20Pemerintah\43%20-%2000%20PKS%202010%20Kab%20Tapteng%20(Seleksi%20SNPNS).pdf" TargetMode="External"/><Relationship Id="rId70" Type="http://schemas.openxmlformats.org/officeDocument/2006/relationships/hyperlink" Target="file:///C:\Users\redaktur\MoU%20dan%20PKS%202012\00.%20Kerja%20Sama%20dengan%20Lembaga%20Pemerintah\54%20-%2000%20MoU%202006%20Pembinaan%20Sekolah%20Luar%20Biasa.pdf" TargetMode="External"/><Relationship Id="rId75" Type="http://schemas.openxmlformats.org/officeDocument/2006/relationships/hyperlink" Target="file:///C:\Users\redaktur\MoU%20dan%20PKS%202012\00.%20Kerja%20Sama%20dengan%20Lembaga%20Pemerintah\64%20-%2000%20PKS%202011%20Bank%20Indonesia.pdf" TargetMode="External"/><Relationship Id="rId91" Type="http://schemas.openxmlformats.org/officeDocument/2006/relationships/hyperlink" Target="file:///C:\Users\redaktur\MoU%20dan%20PKS%202012\00.%20Kerja%20Sama%20dengan%20Lembaga%20Pemerintah\132-%2000%20PKS%202011%20LKPP.pdf" TargetMode="External"/><Relationship Id="rId96" Type="http://schemas.openxmlformats.org/officeDocument/2006/relationships/hyperlink" Target="file:///C:\Users\redaktur\MoU%202011\1.%202011%20MoU%20dan%20PKS\01.%20Kerja%20Sama%20dengan%20Swasta%20atau%20LSM\21%20-%2001%20-%20PKS%202009%20Rumah%20sakit%20Paru%20Dr.%20H.A.%20Rontinsulu.pdf" TargetMode="External"/><Relationship Id="rId140" Type="http://schemas.openxmlformats.org/officeDocument/2006/relationships/hyperlink" Target="file:///C:\Users\redaktur\MoU%202011\1.%202011%20MoU%20dan%20PKS\00.%20Kerja%20Sama%20dengan%20Lembaga%20Pemerintah\13-%2000%20-%202008%20MoU%20Kota%20Bandung.pdf" TargetMode="External"/><Relationship Id="rId145" Type="http://schemas.openxmlformats.org/officeDocument/2006/relationships/hyperlink" Target="file:///C:\Users\redaktur\MoU%202011\1.%202011%20MoU%20dan%20PKS\00.%20Kerja%20Sama%20dengan%20Lembaga%20Pemerintah\23%20-%2000%20MoU%202008%20Kota%20Sukabumi.pdf" TargetMode="External"/><Relationship Id="rId161" Type="http://schemas.openxmlformats.org/officeDocument/2006/relationships/hyperlink" Target="file:///C:\Users\redaktur\MoU%202011\1.%202011%20MoU%20dan%20PKS\00.%20Kerja%20Sama%20dengan%20Lembaga%20Pemerintah\20%20-%2000%20-%202008%20MoU%20Kota%20Cilegon.pdf" TargetMode="External"/><Relationship Id="rId166" Type="http://schemas.openxmlformats.org/officeDocument/2006/relationships/hyperlink" Target="file:///C:\Users\redaktur\MoU%202011\1.%202011%20MoU%20dan%20PKS\01.%20Kerja%20Sama%20dengan%20Swasta%20atau%20LSM\19%20-%2001%20-%20PKS%202008%20SAntosa%20Bandung%20International%20Hospital.pdf" TargetMode="External"/><Relationship Id="rId182" Type="http://schemas.openxmlformats.org/officeDocument/2006/relationships/hyperlink" Target="file:///C:\Users\redaktur\MoU%202011\1.%202011%20MoU%20dan%20PKS\00.%20Kerja%20Sama%20dengan%20Lembaga%20Pemerintah\MAndiri%20Bank%20PKS%20SMUP%202013-2014.pdf" TargetMode="External"/><Relationship Id="rId187" Type="http://schemas.openxmlformats.org/officeDocument/2006/relationships/hyperlink" Target="file:///C:\Users\redaktur\MoU%202011\1.%202011%20MoU%20dan%20PKS\00.%20Kerja%20Sama%20dengan%20Lembaga%20Pemerintah\kementerian%20Koperasi.pdf" TargetMode="External"/><Relationship Id="rId1" Type="http://schemas.openxmlformats.org/officeDocument/2006/relationships/hyperlink" Target="file:///C:\Users\redaktur\MoU%202011\1.%202011%20MoU%20dan%20PKS\00.%20Kerja%20Sama%20dengan%20Lembaga%20Pemerintah\04%20-%2000%20-%202009%20PKS%20Prov%20Jawa%20Barat%20(D-III%20Kebidanan%20Disdik).pdf" TargetMode="External"/><Relationship Id="rId6" Type="http://schemas.openxmlformats.org/officeDocument/2006/relationships/hyperlink" Target="file:///C:\Users\redaktur\MoU%202011\1.%202011%20MoU%20dan%20PKS\00.%20Kerja%20Sama%20dengan%20Lembaga%20Pemerintah\08%20-%2000%20-%202007%20PKS%20Kab%20Tasikmalaya%20%20(Penelitian).pdf" TargetMode="External"/><Relationship Id="rId23" Type="http://schemas.openxmlformats.org/officeDocument/2006/relationships/hyperlink" Target="file:///C:\Users\redaktur\MoU%202011\1.%202011%20MoU%20dan%20PKS\00.%20Kerja%20Sama%20dengan%20Lembaga%20Pemerintah\60%20-%2000%20PKS%202007%20Taspen.pdf" TargetMode="External"/><Relationship Id="rId28" Type="http://schemas.openxmlformats.org/officeDocument/2006/relationships/hyperlink" Target="file:///C:\Users\redaktur\MoU%202011\1.%202011%20MoU%20dan%20PKS\00.%20Kerja%20Sama%20dengan%20Lembaga%20Pemerintah\70%20-%2000%20PKS%202011%20BTN%20Persero%20(PIN%20Smup%202011).pdf" TargetMode="External"/><Relationship Id="rId49" Type="http://schemas.openxmlformats.org/officeDocument/2006/relationships/hyperlink" Target="file:///C:\Users\redaktur\MoU%202011\1.%202011%20MoU%20dan%20PKS\00.%20Kerja%20Sama%20dengan%20Lembaga%20Pemerintah\31%20-%2000%20PKS%20Kabupaten%20Mandailing%20Natal.pdf" TargetMode="External"/><Relationship Id="rId114" Type="http://schemas.openxmlformats.org/officeDocument/2006/relationships/hyperlink" Target="file:///C:\Users\redaktur\MoU%202011\1.%202011%20MoU%20dan%20PKS\03.%20Kerja%20Sama%20dengan%20Perusahaan\18%20-%2000%20-%202009%20PKS%20DELL%20Global%20BV.pdf" TargetMode="External"/><Relationship Id="rId119" Type="http://schemas.openxmlformats.org/officeDocument/2006/relationships/hyperlink" Target="file:///C:\Users\redaktur\MoU%202011\1.%202011%20MoU%20dan%20PKS\03.%20Kerja%20Sama%20dengan%20Perusahaan\24%20-%2000%20-%202009%20PKS%20PT%20Acer%20Indonesia.pdf" TargetMode="External"/><Relationship Id="rId44" Type="http://schemas.openxmlformats.org/officeDocument/2006/relationships/hyperlink" Target="file:///C:\Users\redaktur\MoU%202011\1.%202011%20MoU%20dan%20PKS\00.%20Kerja%20Sama%20dengan%20Lembaga%20Pemerintah\119%20-%2000%20PKS%202011%20SEAMOLEC.pdf" TargetMode="External"/><Relationship Id="rId60" Type="http://schemas.openxmlformats.org/officeDocument/2006/relationships/hyperlink" Target="file:///C:\Users\redaktur\MoU%20dan%20PKS%202012\00.%20Kerja%20Sama%20dengan%20Lembaga%20Pemerintah\46%20-%2000%20PKS%202010%20Kabupaten%20Bangka%20Tengah.pdf" TargetMode="External"/><Relationship Id="rId65" Type="http://schemas.openxmlformats.org/officeDocument/2006/relationships/hyperlink" Target="file:///C:\Users\redaktur\MoU%20dan%20PKS%202012\00.%20Kerja%20Sama%20dengan%20Lembaga%20Pemerintah\51%20-%2000%20MoU%202006%20Pusat%20Pengembangan%20Penataran%20Guru%20Pertanian.pdf" TargetMode="External"/><Relationship Id="rId81" Type="http://schemas.openxmlformats.org/officeDocument/2006/relationships/hyperlink" Target="file:///C:\Users\redaktur\MoU%202011\1.%202011%20MoU%20dan%20PKS\00.%20Kerja%20Sama%20dengan%20Lembaga%20Pemerintah\bangka%20belitung%202006.pdf" TargetMode="External"/><Relationship Id="rId86" Type="http://schemas.openxmlformats.org/officeDocument/2006/relationships/hyperlink" Target="file:///C:\Users\redaktur\MoU%20dan%20PKS%202012\00.%20Kerja%20Sama%20dengan%20Lembaga%20Pemerintah\86%20-%2000%20PKS%202009%20Badan%20SAR%20Nasiona%20(CPNS).pdf" TargetMode="External"/><Relationship Id="rId130" Type="http://schemas.openxmlformats.org/officeDocument/2006/relationships/hyperlink" Target="file:///C:\Users\redaktur\MoU%202011\1.%202011%20MoU%20dan%20PKS\00.%20Kerja%20Sama%20dengan%20Lembaga%20Pemerintah\14%20-%2000%20-%202008%20MoU%20Kab%20Bandung%20Barat.pdf" TargetMode="External"/><Relationship Id="rId135" Type="http://schemas.openxmlformats.org/officeDocument/2006/relationships/hyperlink" Target="file:///C:\Users\redaktur\MoU%202011\1.%202011%20MoU%20dan%20PKS\00.%20Kerja%20Sama%20dengan%20Lembaga%20Pemerintah\71%20-%2000%20MoU%202008%20Kementerian%20Negara%20Riset%20dan%20Teknologi.pdf" TargetMode="External"/><Relationship Id="rId151" Type="http://schemas.openxmlformats.org/officeDocument/2006/relationships/hyperlink" Target="file:///C:\Users\redaktur\MoU%202011\1.%202011%20MoU%20dan%20PKS\00.%20Kerja%20Sama%20dengan%20Lembaga%20Pemerintah\76%20-%2000%20MoU%202008%20BPPT.pdf" TargetMode="External"/><Relationship Id="rId156" Type="http://schemas.openxmlformats.org/officeDocument/2006/relationships/hyperlink" Target="file:///C:\Users\redaktur\MoU%202011\1.%202011%20MoU%20dan%20PKS\03.%20Kerja%20Sama%20dengan%20Perusahaan\08%20-%2000%20-%202008%20MoU%20Pusat%20Persatuan%20Perawat%20Nasional%20Indonesia.pdf" TargetMode="External"/><Relationship Id="rId177" Type="http://schemas.openxmlformats.org/officeDocument/2006/relationships/hyperlink" Target="file:///C:\Users\redaktur\MoU%202011\1.%202011%20MoU%20dan%20PKS\00.%20Kerja%20Sama%20dengan%20Lembaga%20Pemerintah\70%20-%2000%20PKS%202010%20BTN%20Persero%20(Galeri%20ATM).pdf" TargetMode="External"/><Relationship Id="rId172" Type="http://schemas.openxmlformats.org/officeDocument/2006/relationships/hyperlink" Target="file:///C:\Users\redaktur\MoU%202011\1.%202011%20MoU%20dan%20PKS\00.%20Kerja%20Sama%20dengan%20Lembaga%20Pemerintah\28%20-%2000%20MoU%20kota%20bogor.pdf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file:///C:\Users\redaktur\MoU%202011\1.%202011%20MoU%20dan%20PKS\00.%20Kerja%20Sama%20dengan%20Lembaga%20Pemerintah\57%20-%2000%20MoU%202007%20Bdan%20Pertanahan%20Nasional.pdf" TargetMode="External"/><Relationship Id="rId18" Type="http://schemas.openxmlformats.org/officeDocument/2006/relationships/hyperlink" Target="file:///C:\Users\redaktur\MoU%202011\1.%202011%20MoU%20dan%20PKS\00.%20Kerja%20Sama%20dengan%20Lembaga%20Pemerintah\61%20-%2000%20PKS%202010%20Bank%20Jabar%20PIN%20Smup%202011.pdf" TargetMode="External"/><Relationship Id="rId39" Type="http://schemas.openxmlformats.org/officeDocument/2006/relationships/hyperlink" Target="file:///C:\Users\redaktur\MoU%202011\1.%202011%20MoU%20dan%20PKS\00.%20Kerja%20Sama%20dengan%20Lembaga%20Pemerintah\125%20-%2000%20MoU%202011%20Batan,KimFar.pdf" TargetMode="External"/><Relationship Id="rId109" Type="http://schemas.openxmlformats.org/officeDocument/2006/relationships/hyperlink" Target="file:///C:\Users\redaktur\MoU%202011\1.%202011%20MoU%20dan%20PKS\03.%20Kerja%20Sama%20dengan%20Perusahaan\16%20-%2000%20-%202009%20MoU%20PT%20Aneka%20Infokom%20Tekindo.pdf" TargetMode="External"/><Relationship Id="rId34" Type="http://schemas.openxmlformats.org/officeDocument/2006/relationships/hyperlink" Target="file:///C:\Users\redaktur\MoU%202011\1.%202011%20MoU%20dan%20PKS\00.%20Kerja%20Sama%20dengan%20Lembaga%20Pemerintah\90%20-%2000%20MoU%202010%20Dinas%20Komunikasi%20Informasi.pdf" TargetMode="External"/><Relationship Id="rId50" Type="http://schemas.openxmlformats.org/officeDocument/2006/relationships/hyperlink" Target="file:///C:\Users\redaktur\MoU%202011\1.%202011%20MoU%20dan%20PKS\00.%20Kerja%20Sama%20dengan%20Lembaga%20Pemerintah\33%20-%2000%20PKS%20Kabupaten%20Bima.pdf" TargetMode="External"/><Relationship Id="rId55" Type="http://schemas.openxmlformats.org/officeDocument/2006/relationships/hyperlink" Target="file:///C:\Users\redaktur\MoU%20dan%20PKS%202012\00.%20Kerja%20Sama%20dengan%20Lembaga%20Pemerintah\44%20-%2000%20PKS%202010%20DOMPU%20(SeleksI%20cpns).pdf" TargetMode="External"/><Relationship Id="rId76" Type="http://schemas.openxmlformats.org/officeDocument/2006/relationships/hyperlink" Target="file:///C:\Users\redaktur\MoU%20dan%20PKS%202012\00.%20Kerja%20Sama%20dengan%20Lembaga%20Pemerintah\66%20-%2000%20PKS%202010%20BNI%20Win%20Back.pdf" TargetMode="External"/><Relationship Id="rId97" Type="http://schemas.openxmlformats.org/officeDocument/2006/relationships/hyperlink" Target="file:///C:\Users\redaktur\MoU%202011\1.%202011%20MoU%20dan%20PKS\02.%20Kerja%20Sama%20antar%20Perguruan%20tinggi\04%20-%2002%20-%202007%20MoU%20Universitas%20Gorontalo.pdf" TargetMode="External"/><Relationship Id="rId104" Type="http://schemas.openxmlformats.org/officeDocument/2006/relationships/hyperlink" Target="file:///C:\Users\redaktur\MoU%202011\1.%202011%20MoU%20dan%20PKS\03.%20Kerja%20Sama%20dengan%20Perusahaan\05%20-%2000%20-%202007%20MoU%20PT%20Grez%20International.pdf" TargetMode="External"/><Relationship Id="rId120" Type="http://schemas.openxmlformats.org/officeDocument/2006/relationships/hyperlink" Target="file:///C:\Users\redaktur\MoU%202011\1.%202011%20MoU%20dan%20PKS\03.%20Kerja%20Sama%20dengan%20Perusahaan\29%20-%2000%20-%202010%20PKS%20Star%20Energy.pdf" TargetMode="External"/><Relationship Id="rId125" Type="http://schemas.openxmlformats.org/officeDocument/2006/relationships/hyperlink" Target="file:///C:\Users\redaktur\MoU%202011\1.%202011%20MoU%20dan%20PKS\00.%20Kerja%20Sama%20dengan%20Lembaga%20Pemerintah\Dikti%20Kelembagaan%20PKS%202012.pdf" TargetMode="External"/><Relationship Id="rId141" Type="http://schemas.openxmlformats.org/officeDocument/2006/relationships/hyperlink" Target="file:///C:\Users\redaktur\MoU%202011\1.%202011%20MoU%20dan%20PKS\00.%20Kerja%20Sama%20dengan%20Lembaga%20Pemerintah\15%20-%2000%20-%202008%20moU%20Kab%20Kepulauan%20Talaud.pdf" TargetMode="External"/><Relationship Id="rId146" Type="http://schemas.openxmlformats.org/officeDocument/2006/relationships/hyperlink" Target="file:///C:\Users\redaktur\MoU%202011\1.%202011%20MoU%20dan%20PKS\00.%20Kerja%20Sama%20dengan%20Lembaga%20Pemerintah\27%20-%2000%20MoU%20Provinsi%20Banten.pdf" TargetMode="External"/><Relationship Id="rId167" Type="http://schemas.openxmlformats.org/officeDocument/2006/relationships/hyperlink" Target="file:///C:\Users\redaktur\MoU%202011\1.%202011%20MoU%20dan%20PKS\03.%20Kerja%20Sama%20dengan%20Perusahaan\11%20-%2000%20-%202008%20MoU%20PT%20Bank%20Danamon.pdf" TargetMode="External"/><Relationship Id="rId188" Type="http://schemas.openxmlformats.org/officeDocument/2006/relationships/hyperlink" Target="file:///C:\Users\redaktur\MoU%202011\1.%202011%20MoU%20dan%20PKS\01.%20Kerja%20Sama%20dengan%20Swasta%20atau%20LSM\09%20-%2001%20-%202008%20MoU%20Yay%20Karya%20Salemba%20Empat.pdf" TargetMode="External"/><Relationship Id="rId7" Type="http://schemas.openxmlformats.org/officeDocument/2006/relationships/hyperlink" Target="file:///C:\Users\redaktur\MoU%202011\1.%202011%20MoU%20dan%20PKS\00.%20Kerja%20Sama%20dengan%20Lembaga%20Pemerintah\09%20-00%20-%202007%20MoU%20Kab%20Indramayu.pdf" TargetMode="External"/><Relationship Id="rId71" Type="http://schemas.openxmlformats.org/officeDocument/2006/relationships/hyperlink" Target="file:///C:\Users\redaktur\MoU%20dan%20PKS%202012\00.%20Kerja%20Sama%20dengan%20Lembaga%20Pemerintah\55%20-%2000%20MoU%202006%20Menteri%20Kebudayaan%20dan%20Pariwisata.pdf" TargetMode="External"/><Relationship Id="rId92" Type="http://schemas.openxmlformats.org/officeDocument/2006/relationships/hyperlink" Target="file:///C:\Users\redaktur\MoU%202011\1.%202011%20MoU%20dan%20PKS\01.%20Kerja%20Sama%20dengan%20Swasta%20atau%20LSM\05%20-%2001%20-%202007%20MoU%20Yayasan%20STISIP%20Tasikmala.pdf" TargetMode="External"/><Relationship Id="rId162" Type="http://schemas.openxmlformats.org/officeDocument/2006/relationships/hyperlink" Target="file:///C:\Users\redaktur\MoU%202011\1.%202011%20MoU%20dan%20PKS\00.%20Kerja%20Sama%20dengan%20Lembaga%20Pemerintah\24%20-%2000%20MoU%20Kabupaten%20Majalengka.pdf" TargetMode="External"/><Relationship Id="rId183" Type="http://schemas.openxmlformats.org/officeDocument/2006/relationships/hyperlink" Target="file:///C:\Users\redaktur\MoU%202011\1.%202011%20MoU%20dan%20PKS\00.%20Kerja%20Sama%20dengan%20Lembaga%20Pemerintah\KPDT%20PKS%202013%20Prov%20Maluku.pdf" TargetMode="External"/><Relationship Id="rId2" Type="http://schemas.openxmlformats.org/officeDocument/2006/relationships/hyperlink" Target="file:///C:\Users\redaktur\MoU%202011\1.%202011%20MoU%20dan%20PKS\00.%20Kerja%20Sama%20dengan%20Lembaga%20Pemerintah\04%20-%2000%20-%202009%20PKS%20Prov%20Jawa%20Barat%20(D-III%20Kebidanan%20DIkmenti).pdf" TargetMode="External"/><Relationship Id="rId29" Type="http://schemas.openxmlformats.org/officeDocument/2006/relationships/hyperlink" Target="file:///C:\Users\redaktur\MoU%202011\1.%202011%20MoU%20dan%20PKS\00.%20Kerja%20Sama%20dengan%20Lembaga%20Pemerintah\74%20-%2000%20PKS%202008%20Bank%20Mandiri%20(Dana%20Talangan%20Pendidikan).pdf" TargetMode="External"/><Relationship Id="rId24" Type="http://schemas.openxmlformats.org/officeDocument/2006/relationships/hyperlink" Target="file:///C:\Users\redaktur\MoU%202011\1.%202011%20MoU%20dan%20PKS\00.%20Kerja%20Sama%20dengan%20Lembaga%20Pemerintah\64%20-%2000%20MoU%202007%20Gubernur%20Bank%20Indonesia.pdf" TargetMode="External"/><Relationship Id="rId40" Type="http://schemas.openxmlformats.org/officeDocument/2006/relationships/hyperlink" Target="file:///C:\Users\redaktur\MoU%202011\1.%202011%20MoU%20dan%20PKS\00.%20Kerja%20Sama%20dengan%20Lembaga%20Pemerintah\126%20-%2000%20PKS%202011%20BNPP.pdf" TargetMode="External"/><Relationship Id="rId45" Type="http://schemas.openxmlformats.org/officeDocument/2006/relationships/hyperlink" Target="file:///C:\Users\redaktur\MoU%202011\1.%202011%20MoU%20dan%20PKS\00.%20Kerja%20Sama%20dengan%20Lembaga%20Pemerintah\80%20-%2000%20PKS%20BRI%20Beasiswa%202011.pdf" TargetMode="External"/><Relationship Id="rId66" Type="http://schemas.openxmlformats.org/officeDocument/2006/relationships/hyperlink" Target="file:///C:\Users\redaktur\MoU%20dan%20PKS%202012\00.%20Kerja%20Sama%20dengan%20Lembaga%20Pemerintah\52%20-%2000%20MoU%202006%20Bank%20Mandiri%20Persero.pdf" TargetMode="External"/><Relationship Id="rId87" Type="http://schemas.openxmlformats.org/officeDocument/2006/relationships/hyperlink" Target="file:///C:\Users\redaktur\MoU%20dan%20PKS%202012\00.%20Kerja%20Sama%20dengan%20Lembaga%20Pemerintah\94%20-%2000%20PKS%202010%20Kemen%20Perhubungan%20(CPNS).pdf" TargetMode="External"/><Relationship Id="rId110" Type="http://schemas.openxmlformats.org/officeDocument/2006/relationships/hyperlink" Target="file:///C:\Users\redaktur\MoU%202011\1.%202011%20MoU%20dan%20PKS\03.%20Kerja%20Sama%20dengan%20Perusahaan\16%20-%2000%20-%202009%20PKS%20PT%20Aneka%20Infokom%20Tekindo.pdf" TargetMode="External"/><Relationship Id="rId115" Type="http://schemas.openxmlformats.org/officeDocument/2006/relationships/hyperlink" Target="file:///C:\Users\redaktur\MoU%202011\1.%202011%20MoU%20dan%20PKS\03.%20Kerja%20Sama%20dengan%20Perusahaan\19%20-%2000%20-%202009%20MoU%20PT%20Indosarana%20Dinamika%20Infotama.pdf" TargetMode="External"/><Relationship Id="rId131" Type="http://schemas.openxmlformats.org/officeDocument/2006/relationships/hyperlink" Target="file:///C:\Users\redaktur\MoU%202011\1.%202011%20MoU%20dan%20PKS\00.%20Kerja%20Sama%20dengan%20Lembaga%20Pemerintah\14%20-%2000%20-%202008%20PKS%20Kab%20Bandung%20Barat.pdf" TargetMode="External"/><Relationship Id="rId136" Type="http://schemas.openxmlformats.org/officeDocument/2006/relationships/hyperlink" Target="file:///C:\Users\redaktur\MoU%202011\1.%202011%20MoU%20dan%20PKS\02.%20Kerja%20Sama%20antar%20Perguruan%20tinggi\22%20-%2002%20MoU%202008%20Universitas%20Islam%2045%20Bekasi.bmp" TargetMode="External"/><Relationship Id="rId157" Type="http://schemas.openxmlformats.org/officeDocument/2006/relationships/hyperlink" Target="file:///C:\Users\redaktur\MoU%202011\1.%202011%20MoU%20dan%20PKS\03.%20Kerja%20Sama%20dengan%20Perusahaan\10%20-%2000%20-%202008%20MoU%20Pusat%20Persatuan%20Radio%20Siaran.pdf" TargetMode="External"/><Relationship Id="rId178" Type="http://schemas.openxmlformats.org/officeDocument/2006/relationships/hyperlink" Target="file:///C:\Users\redaktur\MoU%202011\1.%202011%20MoU%20dan%20PKS\00.%20Kerja%20Sama%20dengan%20Lembaga%20Pemerintah\95%20-%2000%20MoU%202010%20%20BRI%20Syariah.pdf" TargetMode="External"/><Relationship Id="rId61" Type="http://schemas.openxmlformats.org/officeDocument/2006/relationships/hyperlink" Target="file:///C:\Users\redaktur\MoU%20dan%20PKS%202012\00.%20Kerja%20Sama%20dengan%20Lembaga%20Pemerintah\47%20-%2000%20MoU%202006%20Kementerian%20Kominfo.pdf" TargetMode="External"/><Relationship Id="rId82" Type="http://schemas.openxmlformats.org/officeDocument/2006/relationships/hyperlink" Target="file:///C:\Users\redaktur\MoU%202011\1.%202011%20MoU%20dan%20PKS\00.%20Kerja%20Sama%20dengan%20Lembaga%20Pemerintah\75%20-%2000%20MoU%202008%20Bio%20Farma%20Persero.pdf" TargetMode="External"/><Relationship Id="rId152" Type="http://schemas.openxmlformats.org/officeDocument/2006/relationships/hyperlink" Target="file:///C:\Users\redaktur\MoU%202011\1.%202011%20MoU%20dan%20PKS\00.%20Kerja%20Sama%20dengan%20Lembaga%20Pemerintah\77%20-%2000%20MoU%202008%20Badan%20Pengawas%20Keuangan%20dan%20Pembangunan.pdf" TargetMode="External"/><Relationship Id="rId173" Type="http://schemas.openxmlformats.org/officeDocument/2006/relationships/hyperlink" Target="file:///C:\Users\redaktur\MoU%202011\1.%202011%20MoU%20dan%20PKS\00.%20Kerja%20Sama%20dengan%20Lembaga%20Pemerintah\108%20-%2000%20PKS%202009%20RSU%20Aceh.pdf" TargetMode="External"/><Relationship Id="rId19" Type="http://schemas.openxmlformats.org/officeDocument/2006/relationships/hyperlink" Target="file:///C:\Users\redaktur\MoU%202011\1.%202011%20MoU%20dan%20PKS\00.%20Kerja%20Sama%20dengan%20Lembaga%20Pemerintah\62%20-%2000%20MoU%202007%20Dirjen%20Pajak%20Departemen%20Keuangan.pdf" TargetMode="External"/><Relationship Id="rId14" Type="http://schemas.openxmlformats.org/officeDocument/2006/relationships/hyperlink" Target="file:///C:\Users\redaktur\MoU%202011\1.%202011%20MoU%20dan%20PKS\00.%20Kerja%20Sama%20dengan%20Lembaga%20Pemerintah\58%20-%2000%20MoU%202007%20Pusat%20Bahasa%20Departemen%20Pendidikan%20Nasional.pdf" TargetMode="External"/><Relationship Id="rId30" Type="http://schemas.openxmlformats.org/officeDocument/2006/relationships/hyperlink" Target="file:///C:\Users\redaktur\MoU%202011\1.%202011%20MoU%20dan%20PKS\00.%20Kerja%20Sama%20dengan%20Lembaga%20Pemerintah\74%20-%2000%20PKS%202008%20Bank%20Mandiri%20(Program%20Bina%20Lingkungan).pdf" TargetMode="External"/><Relationship Id="rId35" Type="http://schemas.openxmlformats.org/officeDocument/2006/relationships/hyperlink" Target="file:///C:\Users\redaktur\MoU%202011\1.%202011%20MoU%20dan%20PKS\00.%20Kerja%20Sama%20dengan%20Lembaga%20Pemerintah\66%20-%2000%20PKS%202011%20BNI%20(PIN%20Smup).pdf" TargetMode="External"/><Relationship Id="rId56" Type="http://schemas.openxmlformats.org/officeDocument/2006/relationships/hyperlink" Target="file:///C:\Users\redaktur\MoU%20dan%20PKS%202012\00.%20Kerja%20Sama%20dengan%20Lembaga%20Pemerintah\45%20-%2000%20PKS%202010%20Kota%20Sibolga.pdf" TargetMode="External"/><Relationship Id="rId77" Type="http://schemas.openxmlformats.org/officeDocument/2006/relationships/hyperlink" Target="file:///C:\Users\redaktur\MoU%202011\1.%202011%20MoU%20dan%20PKS\00.%20Kerja%20Sama%20dengan%20Lembaga%20Pemerintah\sumedang%202005.pdf" TargetMode="External"/><Relationship Id="rId100" Type="http://schemas.openxmlformats.org/officeDocument/2006/relationships/hyperlink" Target="file:///C:\Users\redaktur\MoU%202011\1.%202011%20MoU%20dan%20PKS\02.%20Kerja%20Sama%20antar%20Perguruan%20tinggi\06%20-%2002%20-%202007%20PKS%20IAIN%20Imam%20Bonjol%20Padang.pdf" TargetMode="External"/><Relationship Id="rId105" Type="http://schemas.openxmlformats.org/officeDocument/2006/relationships/hyperlink" Target="file:///C:\Users\redaktur\MoU%202011\1.%202011%20MoU%20dan%20PKS\03.%20Kerja%20Sama%20dengan%20Perusahaan\06%20-%2000%20-%202007%20MoU%20PT%20Carefour%20Indonesia.pdf" TargetMode="External"/><Relationship Id="rId126" Type="http://schemas.openxmlformats.org/officeDocument/2006/relationships/hyperlink" Target="file:///C:\Users\redaktur\MoU%202011\1.%202011%20MoU%20dan%20PKS\03.%20Kerja%20Sama%20dengan%20Perusahaan\bank%20Mandiri%20-%20SMUP%2020120001.pdf" TargetMode="External"/><Relationship Id="rId147" Type="http://schemas.openxmlformats.org/officeDocument/2006/relationships/hyperlink" Target="file:///C:\Users\redaktur\MoU%202011\1.%202011%20MoU%20dan%20PKS\00.%20Kerja%20Sama%20dengan%20Lembaga%20Pemerintah\36%20-%2000%20MoU%20Provinsi%20Maluku%20Utara.pdf" TargetMode="External"/><Relationship Id="rId168" Type="http://schemas.openxmlformats.org/officeDocument/2006/relationships/hyperlink" Target="file:///C:\Users\redaktur\MoU%202011\1.%202011%20MoU%20dan%20PKS\00.%20Kerja%20Sama%20dengan%20Lembaga%20Pemerintah\25%20-%2000%20MoU%20Kabupaten%20Karawang.pdf" TargetMode="External"/><Relationship Id="rId8" Type="http://schemas.openxmlformats.org/officeDocument/2006/relationships/hyperlink" Target="file:///C:\Users\redaktur\MoU%202011\1.%202011%20MoU%20dan%20PKS\00.%20Kerja%20Sama%20dengan%20Lembaga%20Pemerintah\10%20-%2000%20-%202007%20Kab%20Sorong.pdf" TargetMode="External"/><Relationship Id="rId51" Type="http://schemas.openxmlformats.org/officeDocument/2006/relationships/hyperlink" Target="file:///C:\Users\redaktur\MoU%202011\1.%202011%20MoU%20dan%20PKS\00.%20Kerja%20Sama%20dengan%20Lembaga%20Pemerintah\34%20-%2000%20PKS%20Kabuapten%20Padang%20Lawas%20Utara.pdf" TargetMode="External"/><Relationship Id="rId72" Type="http://schemas.openxmlformats.org/officeDocument/2006/relationships/hyperlink" Target="file:///C:\Users\redaktur\MoU%20dan%20PKS%202012\00.%20Kerja%20Sama%20dengan%20Lembaga%20Pemerintah\55%20-%2000%20MoU%20PKS%20Sekjen%20Kebudayaan%20dan%20Pariwisata.pdf" TargetMode="External"/><Relationship Id="rId93" Type="http://schemas.openxmlformats.org/officeDocument/2006/relationships/hyperlink" Target="file:///C:\Users\redaktur\MoU%202011\1.%202011%20MoU%20dan%20PKS\01.%20Kerja%20Sama%20dengan%20Swasta%20atau%20LSM\06%20-%2001%20-%202007%20MoU%20Yayasan%20Univ%20Banten.pdf" TargetMode="External"/><Relationship Id="rId98" Type="http://schemas.openxmlformats.org/officeDocument/2006/relationships/hyperlink" Target="file:///C:\Users\redaktur\MoU%202011\1.%202011%20MoU%20dan%20PKS\02.%20Kerja%20Sama%20antar%20Perguruan%20tinggi\05%20-%2002%20-%202007%20MoU%20Universitas%20Andalas.pdf" TargetMode="External"/><Relationship Id="rId121" Type="http://schemas.openxmlformats.org/officeDocument/2006/relationships/hyperlink" Target="file:///C:\Users\redaktur\MoU%202011\1.%202011%20MoU%20dan%20PKS\03.%20Kerja%20Sama%20dengan%20Perusahaan\33%20-%2003%20PKS%202011%20PT%20Bank%20Syariah%20Mandiri.pdf" TargetMode="External"/><Relationship Id="rId142" Type="http://schemas.openxmlformats.org/officeDocument/2006/relationships/hyperlink" Target="file:///C:\Users\redaktur\MoU%202011\1.%202011%20MoU%20dan%20PKS\00.%20Kerja%20Sama%20dengan%20Lembaga%20Pemerintah\17%20-%2000%20-%202008%20MoU%20Kota%20Bima.pdf" TargetMode="External"/><Relationship Id="rId163" Type="http://schemas.openxmlformats.org/officeDocument/2006/relationships/hyperlink" Target="file:///C:\Users\redaktur\MoU%202011\1.%202011%20MoU%20dan%20PKS\00.%20Kerja%20Sama%20dengan%20Lembaga%20Pemerintah\78%20-%2000%20MoU%202008%20Departemen%20Kelautan%20dan%20Perikanan.pdf" TargetMode="External"/><Relationship Id="rId184" Type="http://schemas.openxmlformats.org/officeDocument/2006/relationships/hyperlink" Target="file:///C:\Users\redaktur\MoU%202011\1.%202011%20MoU%20dan%20PKS\00.%20Kerja%20Sama%20dengan%20Lembaga%20Pemerintah\Kota%20Tangerang%20PKS%202013%20.pdf" TargetMode="External"/><Relationship Id="rId189" Type="http://schemas.openxmlformats.org/officeDocument/2006/relationships/hyperlink" Target="file:///C:\Users\redaktur\MoU%202011\1.%202011%20MoU%20dan%20PKS\01.%20Kerja%20Sama%20dengan%20Swasta%20atau%20LSM\09%20-%2001%20-%202008%20PKS%20Yay%20Karya%20Salemba%20Empat.pdf" TargetMode="External"/><Relationship Id="rId3" Type="http://schemas.openxmlformats.org/officeDocument/2006/relationships/hyperlink" Target="file:///C:\Users\redaktur\MoU%202011\1.%202011%20MoU%20dan%20PKS\00.%20Kerja%20Sama%20dengan%20Lembaga%20Pemerintah\06%20-%2000%20-%202007%20MoU%20Kabupaten%20Kuningan.pdf" TargetMode="External"/><Relationship Id="rId25" Type="http://schemas.openxmlformats.org/officeDocument/2006/relationships/hyperlink" Target="file:///C:\Users\redaktur\MoU%202011\1.%202011%20MoU%20dan%20PKS\00.%20Kerja%20Sama%20dengan%20Lembaga%20Pemerintah\65%20-%2000%20PKS%202007%20Perusahaan%20Gas%20Negara.pdf" TargetMode="External"/><Relationship Id="rId46" Type="http://schemas.openxmlformats.org/officeDocument/2006/relationships/hyperlink" Target="file:///C:\Users\redaktur\MoU%202011\1.%202011%20MoU%20dan%20PKS\00.%20Kerja%20Sama%20dengan%20Lembaga%20Pemerintah\Deputi%20KPDT0001.pdf" TargetMode="External"/><Relationship Id="rId67" Type="http://schemas.openxmlformats.org/officeDocument/2006/relationships/hyperlink" Target="file:///C:\Users\redaktur\MoU%20dan%20PKS%202012\00.%20Kerja%20Sama%20dengan%20Lembaga%20Pemerintah\74%20-%2000%20PKS%202008%20Bank%20Mandiri%20(Smart%20Campus).pdf" TargetMode="External"/><Relationship Id="rId116" Type="http://schemas.openxmlformats.org/officeDocument/2006/relationships/hyperlink" Target="file:///C:\Users\redaktur\MoU%202011\1.%202011%20MoU%20dan%20PKS\03.%20Kerja%20Sama%20dengan%20Perusahaan\19%20-%2000%20-%202009%20PKS%20PT%20Indosarana%20Dinamika%20Infotama.pdf" TargetMode="External"/><Relationship Id="rId137" Type="http://schemas.openxmlformats.org/officeDocument/2006/relationships/hyperlink" Target="file:///C:\Users\redaktur\MoU%202011\1.%202011%20MoU%20dan%20PKS\02.%20Kerja%20Sama%20antar%20Perguruan%20tinggi\23%20-%2002%20MoU%202008%20Universitas%20Kristen%20Maranatha.bmp" TargetMode="External"/><Relationship Id="rId158" Type="http://schemas.openxmlformats.org/officeDocument/2006/relationships/hyperlink" Target="file:///C:\Users\redaktur\MoU%202011\1.%202011%20MoU%20dan%20PKS\03.%20Kerja%20Sama%20dengan%20Perusahaan\12%20-%2000%20-%202008%20MoU%20PT%20Central%20Proteinaprima.pdf" TargetMode="External"/><Relationship Id="rId20" Type="http://schemas.openxmlformats.org/officeDocument/2006/relationships/hyperlink" Target="file:///C:\Users\redaktur\MoU%202011\1.%202011%20MoU%20dan%20PKS\00.%20Kerja%20Sama%20dengan%20Lembaga%20Pemerintah\62%20-%2000%20PKS%202007%20Dirjen%20Pajak%20Dep%20Keu%20(Tax%20Centre).pdf" TargetMode="External"/><Relationship Id="rId41" Type="http://schemas.openxmlformats.org/officeDocument/2006/relationships/hyperlink" Target="file:///C:\Users\redaktur\MoU%202011\1.%202011%20MoU%20dan%20PKS\00.%20Kerja%20Sama%20dengan%20Lembaga%20Pemerintah\61%20-%2000%20PKS%20BJB%202011%20Sponsorship.pdf" TargetMode="External"/><Relationship Id="rId62" Type="http://schemas.openxmlformats.org/officeDocument/2006/relationships/hyperlink" Target="file:///C:\Users\redaktur\MoU%20dan%20PKS%202012\00.%20Kerja%20Sama%20dengan%20Lembaga%20Pemerintah\48%20-%2000%20MoU%202006%20Newmont%20Pacific%20Nusantara.pdf" TargetMode="External"/><Relationship Id="rId83" Type="http://schemas.openxmlformats.org/officeDocument/2006/relationships/hyperlink" Target="file:///C:\Users\redaktur\MoU%20dan%20PKS%202012\00.%20Kerja%20Sama%20dengan%20Lembaga%20Pemerintah\76%20-%2000%20PKS%202008%20BPPT.pdf" TargetMode="External"/><Relationship Id="rId88" Type="http://schemas.openxmlformats.org/officeDocument/2006/relationships/hyperlink" Target="file:///C:\Users\redaktur\MoU%20dan%20PKS%202012\00.%20Kerja%20Sama%20dengan%20Lembaga%20Pemerintah\98%20-%2000%20-%202010%20PKS%20BNPB%20cpns.pdf" TargetMode="External"/><Relationship Id="rId111" Type="http://schemas.openxmlformats.org/officeDocument/2006/relationships/hyperlink" Target="file:///C:\Users\redaktur\MoU%202011\1.%202011%20MoU%20dan%20PKS\03.%20Kerja%20Sama%20dengan%20Perusahaan\17%20-%2000%20-%202009%20MoU%20Lenovo%20(Singapore)%20PTE%20LTD.pdf" TargetMode="External"/><Relationship Id="rId132" Type="http://schemas.openxmlformats.org/officeDocument/2006/relationships/hyperlink" Target="file:///C:\Users\redaktur\MoU%202011\1.%202011%20MoU%20dan%20PKS\00.%20Kerja%20Sama%20dengan%20Lembaga%20Pemerintah\16%20-%2000%20-%202008%20MoU%20Kab%20Cianjur.pdf" TargetMode="External"/><Relationship Id="rId153" Type="http://schemas.openxmlformats.org/officeDocument/2006/relationships/hyperlink" Target="file:///C:\Users\redaktur\MoU%202011\1.%202011%20MoU%20dan%20PKS\00.%20Kerja%20Sama%20dengan%20Lembaga%20Pemerintah\102%20-%2000%20-%20PKS%202008%20Rumah%20Sakit%20Mata%20Cicendo.pdf" TargetMode="External"/><Relationship Id="rId174" Type="http://schemas.openxmlformats.org/officeDocument/2006/relationships/hyperlink" Target="file:///C:\Users\redaktur\MoU%202011\1.%202011%20MoU%20dan%20PKS\00.%20Kerja%20Sama%20dengan%20Lembaga%20Pemerintah\04%20-%2000%20-%202009%20PKS%20Prov%20Jawa%20Barat%20(Pertanian%20S-1).pdf" TargetMode="External"/><Relationship Id="rId179" Type="http://schemas.openxmlformats.org/officeDocument/2006/relationships/hyperlink" Target="file:///C:\Users\redaktur\MoU%202011\1.%202011%20MoU%20dan%20PKS\00.%20Kerja%20Sama%20dengan%20Lembaga%20Pemerintah\Kota%20Depok%20MoU%2020120001.pdf" TargetMode="External"/><Relationship Id="rId190" Type="http://schemas.openxmlformats.org/officeDocument/2006/relationships/hyperlink" Target="file:///C:\Users\redaktur\MoU%202011\1.%202011%20MoU%20dan%20PKS\02.%20Kerja%20Sama%20antar%20Perguruan%20tinggi\Polban%20PKS%201%202013.pdf" TargetMode="External"/><Relationship Id="rId15" Type="http://schemas.openxmlformats.org/officeDocument/2006/relationships/hyperlink" Target="file:///C:\Users\redaktur\MoU%202011\1.%202011%20MoU%20dan%20PKS\00.%20Kerja%20Sama%20dengan%20Lembaga%20Pemerintah\59%20-%2000%20MoU%202007%20Pupuk%20Sriwidjaja.pdf" TargetMode="External"/><Relationship Id="rId36" Type="http://schemas.openxmlformats.org/officeDocument/2006/relationships/hyperlink" Target="file:///C:\Users\redaktur\MoU%202011\1.%202011%20MoU%20dan%20PKS\00.%20Kerja%20Sama%20dengan%20Lembaga%20Pemerintah\74%20-%2000%20PKS%202011%20Bank%20Mandiri%20(PIN%20Smup%202011).pdf" TargetMode="External"/><Relationship Id="rId57" Type="http://schemas.openxmlformats.org/officeDocument/2006/relationships/hyperlink" Target="file:///C:\Users\redaktur\MoU%20dan%20PKS%202012\00.%20Kerja%20Sama%20dengan%20Lembaga%20Pemerintah\47%20-%2000%20PKS%202006%20Kementerian%20Kominfo.pdf" TargetMode="External"/><Relationship Id="rId106" Type="http://schemas.openxmlformats.org/officeDocument/2006/relationships/hyperlink" Target="file:///C:\Users\redaktur\MoU%202011\1.%202011%20MoU%20dan%20PKS\03.%20Kerja%20Sama%20dengan%20Perusahaan\07%20-%2000%20-%202007%20MoU%20PT%20Indosat%20Reginal%20Jawa%20Barat.pdf" TargetMode="External"/><Relationship Id="rId127" Type="http://schemas.openxmlformats.org/officeDocument/2006/relationships/hyperlink" Target="file:///C:\Users\redaktur\MoU%202011\1.%202011%20MoU%20dan%20PKS\00.%20Kerja%20Sama%20dengan%20Lembaga%20Pemerintah\BJB%20Sponsorship%202012.pdf" TargetMode="External"/><Relationship Id="rId10" Type="http://schemas.openxmlformats.org/officeDocument/2006/relationships/hyperlink" Target="file:///C:\Users\redaktur\MoU%202011\1.%202011%20MoU%20dan%20PKS\00.%20Kerja%20Sama%20dengan%20Lembaga%20Pemerintah\38%20-%2000%20MoU%20Kabupaten%20Kepulauan%20Anambas.pdf" TargetMode="External"/><Relationship Id="rId31" Type="http://schemas.openxmlformats.org/officeDocument/2006/relationships/hyperlink" Target="file:///C:\Users\redaktur\MoU%202011\1.%202011%20MoU%20dan%20PKS\00.%20Kerja%20Sama%20dengan%20Lembaga%20Pemerintah\80%20-%2000%20PKS%202011%20Bank%20Rakyat%20Indonesia%20(PIN%20SMUP).pdf" TargetMode="External"/><Relationship Id="rId52" Type="http://schemas.openxmlformats.org/officeDocument/2006/relationships/hyperlink" Target="file:///C:\Users\redaktur\MoU%202011\1.%202011%20MoU%20dan%20PKS\00.%20Kerja%20Sama%20dengan%20Lembaga%20Pemerintah\40%20-%2000%20PKS%202010%20Kabupaten%20Labuhanbatu%20Utara.pdf" TargetMode="External"/><Relationship Id="rId73" Type="http://schemas.openxmlformats.org/officeDocument/2006/relationships/hyperlink" Target="file:///C:\Users\redaktur\MoU%202011\1.%202011%20MoU%20dan%20PKS\00.%20Kerja%20Sama%20dengan%20Lembaga%20Pemerintah\55%20-%2000%20MoU%202006%20Menteri%20Kebudayaan%20dan%20Pariwisata.pdf" TargetMode="External"/><Relationship Id="rId78" Type="http://schemas.openxmlformats.org/officeDocument/2006/relationships/hyperlink" Target="file:///C:\Users\redaktur\MoU%202011\1.%202011%20MoU%20dan%20PKS\00.%20Kerja%20Sama%20dengan%20Lembaga%20Pemerintah\Jambi%202005.pdf" TargetMode="External"/><Relationship Id="rId94" Type="http://schemas.openxmlformats.org/officeDocument/2006/relationships/hyperlink" Target="file:///C:\Users\redaktur\MoU%202011\1.%202011%20MoU%20dan%20PKS\01.%20Kerja%20Sama%20dengan%20Swasta%20atau%20LSM\07%20-%2001%20-%202007%20MoU%20Yayasan%20Univ%20Islam%20Bdg.pdf" TargetMode="External"/><Relationship Id="rId99" Type="http://schemas.openxmlformats.org/officeDocument/2006/relationships/hyperlink" Target="file:///C:\Users\redaktur\MoU%202011\1.%202011%20MoU%20dan%20PKS\02.%20Kerja%20Sama%20antar%20Perguruan%20tinggi\06%20-%2002%20-%202007%20MoU%20IAIN%20Imam%20Bonjol%20Padang.pdf" TargetMode="External"/><Relationship Id="rId101" Type="http://schemas.openxmlformats.org/officeDocument/2006/relationships/hyperlink" Target="file:///C:\Users\redaktur\MoU%202011\1.%202011%20MoU%20dan%20PKS\02.%20Kerja%20Sama%20antar%20Perguruan%20tinggi\20%20-%2002%20MoU%202007%20STIA%20Mandala%20Inonesia.bmp" TargetMode="External"/><Relationship Id="rId122" Type="http://schemas.openxmlformats.org/officeDocument/2006/relationships/hyperlink" Target="file:///C:\Users\redaktur\MoU%202011\1.%202011%20MoU%20dan%20PKS\03.%20Kerja%20Sama%20dengan%20Perusahaan\34%20-%2003%20MoU%202011Al%20masoem.pdf" TargetMode="External"/><Relationship Id="rId143" Type="http://schemas.openxmlformats.org/officeDocument/2006/relationships/hyperlink" Target="file:///C:\Users\redaktur\MoU%202011\1.%202011%20MoU%20dan%20PKS\00.%20Kerja%20Sama%20dengan%20Lembaga%20Pemerintah\19%20-%2000%20-%202008%20MoU%20Kabuapten%20Ciamis.pdf" TargetMode="External"/><Relationship Id="rId148" Type="http://schemas.openxmlformats.org/officeDocument/2006/relationships/hyperlink" Target="file:///C:\Users\redaktur\MoU%202011\1.%202011%20MoU%20dan%20PKS\00.%20Kerja%20Sama%20dengan%20Lembaga%20Pemerintah\70%20-%2000%20PKS%202008%20BTN%20Persero%20(Fasilitas%20Kredit%20Ringan%20Batara).pdf" TargetMode="External"/><Relationship Id="rId164" Type="http://schemas.openxmlformats.org/officeDocument/2006/relationships/hyperlink" Target="file:///C:\Users\redaktur\MoU%202011\1.%202011%20MoU%20dan%20PKS\00.%20Kerja%20Sama%20dengan%20Lembaga%20Pemerintah\79%20-%2000%20MoU%202008%20Perpustakaan%20Nasional.pdf" TargetMode="External"/><Relationship Id="rId169" Type="http://schemas.openxmlformats.org/officeDocument/2006/relationships/hyperlink" Target="file:///C:\Users\redaktur\MoU%202011\1.%202011%20MoU%20dan%20PKS\00.%20Kerja%20Sama%20dengan%20Lembaga%20Pemerintah\28%20-%2000%20MoU%20kota%20bogor.pdf" TargetMode="External"/><Relationship Id="rId185" Type="http://schemas.openxmlformats.org/officeDocument/2006/relationships/hyperlink" Target="file:///C:\Users\redaktur\MoU%202011\1.%202011%20MoU%20dan%20PKS\00.%20Kerja%20Sama%20dengan%20Lembaga%20Pemerintah\Bappenas%20MoU%202013.pdf" TargetMode="External"/><Relationship Id="rId4" Type="http://schemas.openxmlformats.org/officeDocument/2006/relationships/hyperlink" Target="file:///C:\Users\redaktur\MoU%202011\1.%202011%20MoU%20dan%20PKS\00.%20Kerja%20Sama%20dengan%20Lembaga%20Pemerintah\07%20-%2000%20-%202007%20MoU%20Kab%20Karimun.pdf" TargetMode="External"/><Relationship Id="rId9" Type="http://schemas.openxmlformats.org/officeDocument/2006/relationships/hyperlink" Target="file:///C:\Users\redaktur\MoU%202011\1.%202011%20MoU%20dan%20PKS\00.%20Kerja%20Sama%20dengan%20Lembaga%20Pemerintah\11%20-%2000%20-%202007%20MoU%20Kab%20Bengkulu%20Utara.pdf" TargetMode="External"/><Relationship Id="rId180" Type="http://schemas.openxmlformats.org/officeDocument/2006/relationships/hyperlink" Target="file:///C:\Users\redaktur\MoU%202011\1.%202011%20MoU%20dan%20PKS\00.%20Kerja%20Sama%20dengan%20Lembaga%20Pemerintah\Bank%20Mandir%20-%20PKS%202012.pdf" TargetMode="External"/><Relationship Id="rId26" Type="http://schemas.openxmlformats.org/officeDocument/2006/relationships/hyperlink" Target="file:///C:\Users\redaktur\MoU%202011\1.%202011%20MoU%20dan%20PKS\00.%20Kerja%20Sama%20dengan%20Lembaga%20Pemerintah\66%20-%2000%20ADD%201992%20Bank%20Negara%20Indonesia%20Pengunaan%20Tanah%20dan%20banguna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C:\Users\redaktur\MoU%202011\1.%202011%20MoU%20dan%20PKS\00.%20Kerja%20Sama%20dengan%20Lembaga%20Pemerintah\PTNBR%20BATAN%20-%20FMIPA%20PKS%202013.pdf" TargetMode="External"/><Relationship Id="rId21" Type="http://schemas.openxmlformats.org/officeDocument/2006/relationships/hyperlink" Target="file:///C:\Users\redaktur\MoU%202011\1.%202011%20MoU%20dan%20PKS\00.%20Kerja%20Sama%20dengan%20Lembaga%20Pemerintah\80%20-%2000%20MoU%202009%20Bank%20Rakyat%20Indonesia.pdf" TargetMode="External"/><Relationship Id="rId42" Type="http://schemas.openxmlformats.org/officeDocument/2006/relationships/hyperlink" Target="file:///C:\Users\redaktur\MoU%202011\1.%202011%20MoU%20dan%20PKS\00.%20Kerja%20Sama%20dengan%20Lembaga%20Pemerintah\107%20-00%20ADD%202008%20RSU%20Kab%20Sumedang.pdf" TargetMode="External"/><Relationship Id="rId63" Type="http://schemas.openxmlformats.org/officeDocument/2006/relationships/hyperlink" Target="file:///C:\Users\redaktur\MoU%202011\1.%202011%20MoU%20dan%20PKS\00.%20Kerja%20Sama%20dengan%20Lembaga%20Pemerintah\132-%2000%20MoU%202011%20LKPP.pdf" TargetMode="External"/><Relationship Id="rId84" Type="http://schemas.openxmlformats.org/officeDocument/2006/relationships/hyperlink" Target="file:///C:\Users\redaktur\MoU%202011\1.%202011%20MoU%20dan%20PKS\00.%20Kerja%20Sama%20dengan%20Lembaga%20Pemerintah\Perum%20Jasa%20Tirta%20II%20Jatiluhur%20MoU%202012.pdf" TargetMode="External"/><Relationship Id="rId138" Type="http://schemas.openxmlformats.org/officeDocument/2006/relationships/hyperlink" Target="file:///C:\Users\redaktur\MoU%202011\1.%202011%20MoU%20dan%20PKS\00.%20Kerja%20Sama%20dengan%20Lembaga%20Pemerintah\Maluku%20TB%20MoU%202013.pdf" TargetMode="External"/><Relationship Id="rId159" Type="http://schemas.openxmlformats.org/officeDocument/2006/relationships/hyperlink" Target="file:///C:\Users\redaktur\MoU%202011\1.%202011%20MoU%20dan%20PKS\00.%20Kerja%20Sama%20dengan%20Lembaga%20Pemerintah\Mahkamah%20Konstitusi%20MK%20MoU%202014.pdf" TargetMode="External"/><Relationship Id="rId170" Type="http://schemas.openxmlformats.org/officeDocument/2006/relationships/hyperlink" Target="file:///C:\Users\redaktur\MoU%202011\1.%202011%20MoU%20dan%20PKS\00.%20Kerja%20Sama%20dengan%20Lembaga%20Pemerintah\Bank%20Mandiri%20DPLK%203%20PKS%202014.pdf" TargetMode="External"/><Relationship Id="rId191" Type="http://schemas.openxmlformats.org/officeDocument/2006/relationships/hyperlink" Target="file:///C:\Users\redaktur\MoU%202011\1.%202011%20MoU%20dan%20PKS\00.%20Kerja%20Sama%20dengan%20Lembaga%20Pemerintah\Sula%20Kepulauan%20Kab%20MoU%202014.pdf" TargetMode="External"/><Relationship Id="rId205" Type="http://schemas.openxmlformats.org/officeDocument/2006/relationships/hyperlink" Target="file:///C:\Users\redaktur\MoU%202011\1.%202011%20MoU%20dan%20PKS\00.%20Kerja%20Sama%20dengan%20Lembaga%20Pemerintah\Sibolga%20Kota%20PKS%2020140001.pdf" TargetMode="External"/><Relationship Id="rId16" Type="http://schemas.openxmlformats.org/officeDocument/2006/relationships/hyperlink" Target="file:///C:\Users\redaktur\MoU%202011\1.%202011%20MoU%20dan%20PKS\00.%20Kerja%20Sama%20dengan%20Lembaga%20Pemerintah\61%20-%2000%20PKS%202009%20Bank%20Jabar%20Smart%20Campus.pdf" TargetMode="External"/><Relationship Id="rId107" Type="http://schemas.openxmlformats.org/officeDocument/2006/relationships/hyperlink" Target="file:///C:\Users\redaktur\MoU%202011\1.%202011%20MoU%20dan%20PKS\00.%20Kerja%20Sama%20dengan%20Lembaga%20Pemerintah\Riset%20Perkebunan%20Nusantara%20Mou%202013.pdf" TargetMode="External"/><Relationship Id="rId11" Type="http://schemas.openxmlformats.org/officeDocument/2006/relationships/hyperlink" Target="file:///C:\Users\redaktur\MoU%202011\1.%202011%20MoU%20dan%20PKS\00.%20Kerja%20Sama%20dengan%20Lembaga%20Pemerintah\41%20-%2000%20MoU%202010%20Kabupaten%20Batu%20Bara.pdf" TargetMode="External"/><Relationship Id="rId32" Type="http://schemas.openxmlformats.org/officeDocument/2006/relationships/hyperlink" Target="file:///C:\Users\redaktur\MoU%202011\1.%202011%20MoU%20dan%20PKS\00.%20Kerja%20Sama%20dengan%20Lembaga%20Pemerintah\93%20-%2000%20MoU%202010%20BKPM.pdf" TargetMode="External"/><Relationship Id="rId37" Type="http://schemas.openxmlformats.org/officeDocument/2006/relationships/hyperlink" Target="file:///C:\Users\redaktur\MoU%202011\1.%202011%20MoU%20dan%20PKS\00.%20Kerja%20Sama%20dengan%20Lembaga%20Pemerintah\103%20-%2000%20PKS%202009%20RSUD%20Kelas%20C%20Kab%20CIamis.pdf" TargetMode="External"/><Relationship Id="rId53" Type="http://schemas.openxmlformats.org/officeDocument/2006/relationships/hyperlink" Target="file:///C:\Users\redaktur\MoU%202011\1.%202011%20MoU%20dan%20PKS\00.%20Kerja%20Sama%20dengan%20Lembaga%20Pemerintah\123%20-%2000%20MoU%202011Kementerian%20Kes.pdf" TargetMode="External"/><Relationship Id="rId58" Type="http://schemas.openxmlformats.org/officeDocument/2006/relationships/hyperlink" Target="file:///C:\Users\redaktur\MoU%202011\1.%202011%20MoU%20dan%20PKS\00.%20Kerja%20Sama%20dengan%20Lembaga%20Pemerintah\129%20-%2000%20MoU%202011%20%20RS%20Cicendo.pdf" TargetMode="External"/><Relationship Id="rId74" Type="http://schemas.openxmlformats.org/officeDocument/2006/relationships/hyperlink" Target="file:///C:\Users\redaktur\MoU%202011\1.%202011%20MoU%20dan%20PKS\00.%20Kerja%20Sama%20dengan%20Lembaga%20Pemerintah\Sumbawa%20MoU%202012.pdf" TargetMode="External"/><Relationship Id="rId79" Type="http://schemas.openxmlformats.org/officeDocument/2006/relationships/hyperlink" Target="file:///C:\Users\redaktur\MoU%202011\1.%202011%20MoU%20dan%20PKS\00.%20Kerja%20Sama%20dengan%20Lembaga%20Pemerintah\BTN%20PKS%20online%20payment%202012.pdf" TargetMode="External"/><Relationship Id="rId102" Type="http://schemas.openxmlformats.org/officeDocument/2006/relationships/hyperlink" Target="file:///C:\Users\redaktur\MoU%202011\1.%202011%20MoU%20dan%20PKS\00.%20Kerja%20Sama%20dengan%20Lembaga%20Pemerintah\Indramayu%20Kabupaten%20MoU%202012.pdf" TargetMode="External"/><Relationship Id="rId123" Type="http://schemas.openxmlformats.org/officeDocument/2006/relationships/hyperlink" Target="file:///C:\Users\redaktur\MoU%202011\1.%202011%20MoU%20dan%20PKS\00.%20Kerja%20Sama%20dengan%20Lembaga%20Pemerintah\Badan%20PPSDM%20Kementerian%20ESDM%20MoU%202013.pdf" TargetMode="External"/><Relationship Id="rId128" Type="http://schemas.openxmlformats.org/officeDocument/2006/relationships/hyperlink" Target="file:///C:\Users\redaktur\MoU%202011\1.%202011%20MoU%20dan%20PKS\00.%20Kerja%20Sama%20dengan%20Lembaga%20Pemerintah\Nusantara%20Hijau%20Lestari%20I%20MoU%202013.pdf" TargetMode="External"/><Relationship Id="rId144" Type="http://schemas.openxmlformats.org/officeDocument/2006/relationships/hyperlink" Target="file:///C:\Users\redaktur\MoU%202011\1.%202011%20MoU%20dan%20PKS\00.%20Kerja%20Sama%20dengan%20Lembaga%20Pemerintah\MPR%20RI%20MoU%202014.pdf" TargetMode="External"/><Relationship Id="rId149" Type="http://schemas.openxmlformats.org/officeDocument/2006/relationships/hyperlink" Target="file:///C:\Users\redaktur\MoU%202011\1.%202011%20MoU%20dan%20PKS\00.%20Kerja%20Sama%20dengan%20Lembaga%20Pemerintah\Kepahyang%20Kab%20MoU%202014.pdf" TargetMode="External"/><Relationship Id="rId5" Type="http://schemas.openxmlformats.org/officeDocument/2006/relationships/hyperlink" Target="file:///C:\Users\redaktur\MoU%202011\1.%202011%20MoU%20dan%20PKS\00.%20Kerja%20Sama%20dengan%20Lembaga%20Pemerintah\32%20-%2000%20MoU%20Kota%20Bengkulu.pdf" TargetMode="External"/><Relationship Id="rId90" Type="http://schemas.openxmlformats.org/officeDocument/2006/relationships/hyperlink" Target="file:///C:\Users\redaktur\MoU%202011\1.%202011%20MoU%20dan%20PKS\00.%20Kerja%20Sama%20dengan%20Lembaga%20Pemerintah\Kabupaten%20Tasik%20MoU%202012.pdf" TargetMode="External"/><Relationship Id="rId95" Type="http://schemas.openxmlformats.org/officeDocument/2006/relationships/hyperlink" Target="file:///C:\Users\redaktur\MoU%202011\1.%202011%20MoU%20dan%20PKS\00.%20Kerja%20Sama%20dengan%20Lembaga%20Pemerintah\Kementerian%20Perhubungan%202012.pdf" TargetMode="External"/><Relationship Id="rId160" Type="http://schemas.openxmlformats.org/officeDocument/2006/relationships/hyperlink" Target="file:///C:\Users\redaktur\MoU%202011\1.%202011%20MoU%20dan%20PKS\00.%20Kerja%20Sama%20dengan%20Lembaga%20Pemerintah\BAPPENAS%20MoU%202014.pdf" TargetMode="External"/><Relationship Id="rId165" Type="http://schemas.openxmlformats.org/officeDocument/2006/relationships/hyperlink" Target="file:///C:\Users\redaktur\MoU%202011\1.%202011%20MoU%20dan%20PKS\00.%20Kerja%20Sama%20dengan%20Lembaga%20Pemerintah\Cimahi%20MoU%202014.pdf" TargetMode="External"/><Relationship Id="rId181" Type="http://schemas.openxmlformats.org/officeDocument/2006/relationships/hyperlink" Target="file:///C:\Users\redaktur\MoU%202011\1.%202011%20MoU%20dan%20PKS\00.%20Kerja%20Sama%20dengan%20Lembaga%20Pemerintah\Nias%20Utara%20Kab%202014.pdf" TargetMode="External"/><Relationship Id="rId186" Type="http://schemas.openxmlformats.org/officeDocument/2006/relationships/hyperlink" Target="file:///C:\Users\redaktur\MoU%202011\1.%202011%20MoU%20dan%20PKS\00.%20Kerja%20Sama%20dengan%20Lembaga%20Pemerintah\Perusahaan%20Gas%20Negara%20PKS%202014.pdf" TargetMode="External"/><Relationship Id="rId22" Type="http://schemas.openxmlformats.org/officeDocument/2006/relationships/hyperlink" Target="file:///C:\Users\redaktur\MoU%202011\1.%202011%20MoU%20dan%20PKS\00.%20Kerja%20Sama%20dengan%20Lembaga%20Pemerintah\82%20-%2000%20MoU%202006%20MoU%20Departemen%20Keuangan%20RI.pdf" TargetMode="External"/><Relationship Id="rId27" Type="http://schemas.openxmlformats.org/officeDocument/2006/relationships/hyperlink" Target="file:///C:\Users\redaktur\MoU%202011\1.%202011%20MoU%20dan%20PKS\00.%20Kerja%20Sama%20dengan%20Lembaga%20Pemerintah\87%20-%2000%20PKS%202009%20Dir%20Jen%20Pen%20tinggi%20Depdiknas.pdf" TargetMode="External"/><Relationship Id="rId43" Type="http://schemas.openxmlformats.org/officeDocument/2006/relationships/hyperlink" Target="file:///C:\Users\redaktur\MoU%202011\1.%202011%20MoU%20dan%20PKS\00.%20Kerja%20Sama%20dengan%20Lembaga%20Pemerintah\109%20-%2000%20%20ADD%20009%20RSU%20Kota%20Banjar.pdf" TargetMode="External"/><Relationship Id="rId48" Type="http://schemas.openxmlformats.org/officeDocument/2006/relationships/hyperlink" Target="file:///C:\Users\redaktur\MoU%202011\1.%202011%20MoU%20dan%20PKS\00.%20Kerja%20Sama%20dengan%20Lembaga%20Pemerintah\115%20-%2000%20MoU%202011%20Pedca.pdf" TargetMode="External"/><Relationship Id="rId64" Type="http://schemas.openxmlformats.org/officeDocument/2006/relationships/hyperlink" Target="file:///C:\Users\redaktur\MoU%202011\1.%202011%20MoU%20dan%20PKS\00.%20Kerja%20Sama%20dengan%20Lembaga%20Pemerintah\133%20-%2000%20MoU%202011%20KabBangka%20Sel.pdf" TargetMode="External"/><Relationship Id="rId69" Type="http://schemas.openxmlformats.org/officeDocument/2006/relationships/hyperlink" Target="file:///C:\Users\redaktur\MoU%202011\1.%202011%20MoU%20dan%20PKS\00.%20Kerja%20Sama%20dengan%20Lembaga%20Pemerintah\123%20-%2000%20MoU%202011%20Kementerian%20Kes.pdf" TargetMode="External"/><Relationship Id="rId113" Type="http://schemas.openxmlformats.org/officeDocument/2006/relationships/hyperlink" Target="file:///C:\Users\redaktur\MoU%202011\1.%202011%20MoU%20dan%20PKS\00.%20Kerja%20Sama%20dengan%20Lembaga%20Pemerintah\Rokan%20Hulu.pdf" TargetMode="External"/><Relationship Id="rId118" Type="http://schemas.openxmlformats.org/officeDocument/2006/relationships/hyperlink" Target="file:///C:\Users\redaktur\MoU%202011\1.%202011%20MoU%20dan%20PKS\00.%20Kerja%20Sama%20dengan%20Lembaga%20Pemerintah\PATIR%20BATAN%20-%20FAPERTA%20PKS%202013.pdf" TargetMode="External"/><Relationship Id="rId134" Type="http://schemas.openxmlformats.org/officeDocument/2006/relationships/hyperlink" Target="file:///C:\Users\redaktur\MoU%202011\1.%202011%20MoU%20dan%20PKS\00.%20Kerja%20Sama%20dengan%20Lembaga%20Pemerintah\Kemenlu%20RI%20MoU%202013.pdf" TargetMode="External"/><Relationship Id="rId139" Type="http://schemas.openxmlformats.org/officeDocument/2006/relationships/hyperlink" Target="file:///C:\Users\redaktur\MoU%202011\1.%202011%20MoU%20dan%20PKS\00.%20Kerja%20Sama%20dengan%20Lembaga%20Pemerintah\Kementerian%20Kesehatan%20Beasiswa%20S1,%20S2%20dan%20S3%20PKS%202013.pdf" TargetMode="External"/><Relationship Id="rId80" Type="http://schemas.openxmlformats.org/officeDocument/2006/relationships/hyperlink" Target="file:///C:\Users\redaktur\MoU%202011\1.%202011%20MoU%20dan%20PKS\00.%20Kerja%20Sama%20dengan%20Lembaga%20Pemerintah\Bank%20Mandiri%20(Program%20Hibah)%202012.pdf" TargetMode="External"/><Relationship Id="rId85" Type="http://schemas.openxmlformats.org/officeDocument/2006/relationships/hyperlink" Target="file:///C:\Users\redaktur\MoU%202011\1.%202011%20MoU%20dan%20PKS\00.%20Kerja%20Sama%20dengan%20Lembaga%20Pemerintah\Direktorat%20%20Kekuatan%20-%20Unpad%20MoU%202012.pdf" TargetMode="External"/><Relationship Id="rId150" Type="http://schemas.openxmlformats.org/officeDocument/2006/relationships/hyperlink" Target="file:///C:\Users\redaktur\MoU%202011\1.%202011%20MoU%20dan%20PKS\00.%20Kerja%20Sama%20dengan%20Lembaga%20Pemerintah\Lapas%20PKS%202013.pdf" TargetMode="External"/><Relationship Id="rId155" Type="http://schemas.openxmlformats.org/officeDocument/2006/relationships/hyperlink" Target="file:///C:\Users\redaktur\MoU%202011\1.%202011%20MoU%20dan%20PKS\00.%20Kerja%20Sama%20dengan%20Lembaga%20Pemerintah\Telkom%20MoU%202014.pdf" TargetMode="External"/><Relationship Id="rId171" Type="http://schemas.openxmlformats.org/officeDocument/2006/relationships/hyperlink" Target="file:///C:\Users\redaktur\MoU%202011\1.%202011%20MoU%20dan%20PKS\00.%20Kerja%20Sama%20dengan%20Lembaga%20Pemerintah\BKPLD%20Kabuapten%20Tasik%20Malaya%20MoU%202014.pdf" TargetMode="External"/><Relationship Id="rId176" Type="http://schemas.openxmlformats.org/officeDocument/2006/relationships/hyperlink" Target="file:///C:\Users\redaktur\MoU%202011\1.%202011%20MoU%20dan%20PKS\00.%20Kerja%20Sama%20dengan%20Lembaga%20Pemerintah\Batan-Unpad-Bifarma%20MoU%202014.pdf" TargetMode="External"/><Relationship Id="rId192" Type="http://schemas.openxmlformats.org/officeDocument/2006/relationships/hyperlink" Target="file:///C:\Users\redaktur\MoU%202011\1.%202011%20MoU%20dan%20PKS\00.%20Kerja%20Sama%20dengan%20Lembaga%20Pemerintah\Dir%20Pembelajaran%20&amp;%20Kemahasiswaan%20PKS%202014.pdf" TargetMode="External"/><Relationship Id="rId197" Type="http://schemas.openxmlformats.org/officeDocument/2006/relationships/hyperlink" Target="file:///C:\Users\redaktur\MoU%202011\1.%202011%20MoU%20dan%20PKS\00.%20Kerja%20Sama%20dengan%20Lembaga%20Pemerintah\LPDP%20ADD%20MoU%202014.pdf" TargetMode="External"/><Relationship Id="rId206" Type="http://schemas.openxmlformats.org/officeDocument/2006/relationships/hyperlink" Target="file:///C:\Users\redaktur\MoU%202011\1.%202011%20MoU%20dan%20PKS\00.%20Kerja%20Sama%20dengan%20Lembaga%20Pemerintah\Nias%20Kab%20PKS%202014.pdf" TargetMode="External"/><Relationship Id="rId201" Type="http://schemas.openxmlformats.org/officeDocument/2006/relationships/hyperlink" Target="file:///C:\Users\redaktur\MoU%202011\1.%202011%20MoU%20dan%20PKS\00.%20Kerja%20Sama%20dengan%20Lembaga%20Pemerintah\Simalungun%20Kab%20PKS%202014.pdf" TargetMode="External"/><Relationship Id="rId12" Type="http://schemas.openxmlformats.org/officeDocument/2006/relationships/hyperlink" Target="file:///C:\Users\redaktur\MoU%202011\1.%202011%20MoU%20dan%20PKS\00.%20Kerja%20Sama%20dengan%20Lembaga%20Pemerintah\42%20-%2000%20MoU%202010%20Kabupaten%20Labuhanbatu%20Selatan.pdf" TargetMode="External"/><Relationship Id="rId17" Type="http://schemas.openxmlformats.org/officeDocument/2006/relationships/hyperlink" Target="file:///C:\Users\redaktur\MoU%202011\1.%202011%20MoU%20dan%20PKS\00.%20Kerja%20Sama%20dengan%20Lembaga%20Pemerintah\61%20-%2000%20PKS%202009%20Bank%20Jabar%20Kredit%20Laptop.pdf" TargetMode="External"/><Relationship Id="rId33" Type="http://schemas.openxmlformats.org/officeDocument/2006/relationships/hyperlink" Target="file:///C:\Users\redaktur\MoU%202011\1.%202011%20MoU%20dan%20PKS\00.%20Kerja%20Sama%20dengan%20Lembaga%20Pemerintah\96%20-%2000%20PKS%20Din%20Perik%20&amp;%20kelaut%20Jabar%202011.pdf" TargetMode="External"/><Relationship Id="rId38" Type="http://schemas.openxmlformats.org/officeDocument/2006/relationships/hyperlink" Target="file:///C:\Users\redaktur\MoU%202011\1.%202011%20MoU%20dan%20PKS\00.%20Kerja%20Sama%20dengan%20Lembaga%20Pemerintah\103%20-%2000%20ADD%202009%20RSUD%20Kelas%20C%20Kab%20CIamis.pdf" TargetMode="External"/><Relationship Id="rId59" Type="http://schemas.openxmlformats.org/officeDocument/2006/relationships/hyperlink" Target="file:///C:\Users\redaktur\MoU%202011\1.%202011%20MoU%20dan%20PKS\00.%20Kerja%20Sama%20dengan%20Lembaga%20Pemerintah\130%20-%2000%20MoU%202010%20RS%20Padjadjaran.pdf" TargetMode="External"/><Relationship Id="rId103" Type="http://schemas.openxmlformats.org/officeDocument/2006/relationships/hyperlink" Target="file:///C:\Users\redaktur\MoU%202011\1.%202011%20MoU%20dan%20PKS\00.%20Kerja%20Sama%20dengan%20Lembaga%20Pemerintah\BJB%20-%20WR2%202013.pdf" TargetMode="External"/><Relationship Id="rId108" Type="http://schemas.openxmlformats.org/officeDocument/2006/relationships/hyperlink" Target="file:///C:\Users\redaktur\MoU%202011\1.%202011%20MoU%20dan%20PKS\00.%20Kerja%20Sama%20dengan%20Lembaga%20Pemerintah\Pekerjaan%20Umum%20Kementerian%20PKS%202013.pdf" TargetMode="External"/><Relationship Id="rId124" Type="http://schemas.openxmlformats.org/officeDocument/2006/relationships/hyperlink" Target="file:///C:\Users\redaktur\MoU%202011\1.%202011%20MoU%20dan%20PKS\00.%20Kerja%20Sama%20dengan%20Lembaga%20Pemerintah\ESDM%20Badan%20Geologi%20-%20FTG%20Unpad%20PKS%202013.pdf" TargetMode="External"/><Relationship Id="rId129" Type="http://schemas.openxmlformats.org/officeDocument/2006/relationships/hyperlink" Target="file:///C:\Users\redaktur\MoU%202011\1.%202011%20MoU%20dan%20PKS\00.%20Kerja%20Sama%20dengan%20Lembaga%20Pemerintah\BTN%20PPO%20PKS%202013.pdf" TargetMode="External"/><Relationship Id="rId54" Type="http://schemas.openxmlformats.org/officeDocument/2006/relationships/hyperlink" Target="file:///C:\Users\redaktur\MoU%202011\1.%202011%20MoU%20dan%20PKS\00.%20Kerja%20Sama%20dengan%20Lembaga%20Pemerintah\124%20-%2000%20MoU%202011%20Kab%20Kotabaru%20.pdf" TargetMode="External"/><Relationship Id="rId70" Type="http://schemas.openxmlformats.org/officeDocument/2006/relationships/hyperlink" Target="file:///C:\Users\redaktur\MoU%202011\1.%202011%20MoU%20dan%20PKS\00.%20Kerja%20Sama%20dengan%20Lembaga%20Pemerintah\135%20-%2000%20MoU%202012%20PT%20Semen%20Gresik.pdf" TargetMode="External"/><Relationship Id="rId75" Type="http://schemas.openxmlformats.org/officeDocument/2006/relationships/hyperlink" Target="file:///C:\Users\redaktur\MoU%202011\1.%202011%20MoU%20dan%20PKS\03.%20Kerja%20Sama%20dengan%20Perusahaan\Bank%20Mandiri%20MoU%202012.pdf" TargetMode="External"/><Relationship Id="rId91" Type="http://schemas.openxmlformats.org/officeDocument/2006/relationships/hyperlink" Target="file:///C:\Users\redaktur\MoU%202011\1.%202011%20MoU%20dan%20PKS\00.%20Kerja%20Sama%20dengan%20Lembaga%20Pemerintah\Kota%20Bekasi.pdf" TargetMode="External"/><Relationship Id="rId96" Type="http://schemas.openxmlformats.org/officeDocument/2006/relationships/hyperlink" Target="file:///C:\Users\redaktur\MoU%202011\1.%202011%20MoU%20dan%20PKS\00.%20Kerja%20Sama%20dengan%20Lembaga%20Pemerintah\Badan%20litbangkes%20Pertanian%20MoU%202013.pdf" TargetMode="External"/><Relationship Id="rId140" Type="http://schemas.openxmlformats.org/officeDocument/2006/relationships/hyperlink" Target="file:///C:\Users\redaktur\MoU%202011\1.%202011%20MoU%20dan%20PKS\00.%20Kerja%20Sama%20dengan%20Lembaga%20Pemerintah\Bangka%20Tengah%20Kab%20MoU%202013.pdf" TargetMode="External"/><Relationship Id="rId145" Type="http://schemas.openxmlformats.org/officeDocument/2006/relationships/hyperlink" Target="file:///C:\Users\redaktur\MoU%202011\1.%202011%20MoU%20dan%20PKS\00.%20Kerja%20Sama%20dengan%20Lembaga%20Pemerintah\Balai%20Besar%20Keramik%20MoU%202014.pdf" TargetMode="External"/><Relationship Id="rId161" Type="http://schemas.openxmlformats.org/officeDocument/2006/relationships/hyperlink" Target="file:///C:\Users\redaktur\MoU%202011\1.%202011%20MoU%20dan%20PKS\00.%20Kerja%20Sama%20dengan%20Lembaga%20Pemerintah\MPR%20PKS%202014.pdf" TargetMode="External"/><Relationship Id="rId166" Type="http://schemas.openxmlformats.org/officeDocument/2006/relationships/hyperlink" Target="file:///C:\Users\redaktur\MoU%202011\1.%202011%20MoU%20dan%20PKS\00.%20Kerja%20Sama%20dengan%20Lembaga%20Pemerintah\Garut%20Kab%202014.pdf" TargetMode="External"/><Relationship Id="rId182" Type="http://schemas.openxmlformats.org/officeDocument/2006/relationships/hyperlink" Target="file:///C:\Users\redaktur\MoU%202011\1.%202011%20MoU%20dan%20PKS\00.%20Kerja%20Sama%20dengan%20Lembaga%20Pemerintah\Nias%20Kab%20MoU%202014.pdf" TargetMode="External"/><Relationship Id="rId187" Type="http://schemas.openxmlformats.org/officeDocument/2006/relationships/hyperlink" Target="file:///C:\Users\redaktur\MoU%202011\1.%202011%20MoU%20dan%20PKS\00.%20Kerja%20Sama%20dengan%20Lembaga%20Pemerintah\Simalungun%20Kab%20Prov%20Sumut%20MoU%202014.pdf" TargetMode="External"/><Relationship Id="rId1" Type="http://schemas.openxmlformats.org/officeDocument/2006/relationships/hyperlink" Target="file:///C:\Users\redaktur\MoU%202011\1.%202011%20MoU%20dan%20PKS\00.%20Kerja%20Sama%20dengan%20Lembaga%20Pemerintah\01%20-%2000%20-%202011%20MoU%20Prov%20Bangka%20Belitung.pdf" TargetMode="External"/><Relationship Id="rId6" Type="http://schemas.openxmlformats.org/officeDocument/2006/relationships/hyperlink" Target="file:///C:\Users\redaktur\MoU%202011\1.%202011%20MoU%20dan%20PKS\00.%20Kerja%20Sama%20dengan%20Lembaga%20Pemerintah\33%20-%2000%20MoU%20Kabupaten%20Bima.pdf" TargetMode="External"/><Relationship Id="rId23" Type="http://schemas.openxmlformats.org/officeDocument/2006/relationships/hyperlink" Target="file:///C:\Users\redaktur\MoU%202011\1.%202011%20MoU%20dan%20PKS\00.%20Kerja%20Sama%20dengan%20Lembaga%20Pemerintah\84%20-%2000%20MoU%202009%20PT%20Kalbe%20Farma.pdf" TargetMode="External"/><Relationship Id="rId28" Type="http://schemas.openxmlformats.org/officeDocument/2006/relationships/hyperlink" Target="file:///C:\Users\redaktur\MoU%202011\1.%202011%20MoU%20dan%20PKS\00.%20Kerja%20Sama%20dengan%20Lembaga%20Pemerintah\89%20-%2000%20MoU%202010%20HAKI.pdf" TargetMode="External"/><Relationship Id="rId49" Type="http://schemas.openxmlformats.org/officeDocument/2006/relationships/hyperlink" Target="file:///C:\Users\redaktur\MoU%202011\1.%202011%20MoU%20dan%20PKS\00.%20Kerja%20Sama%20dengan%20Lembaga%20Pemerintah\116%20-%2000%20MoU%202011%20PT%20Pupuk%20Kaltim.pdf" TargetMode="External"/><Relationship Id="rId114" Type="http://schemas.openxmlformats.org/officeDocument/2006/relationships/hyperlink" Target="file:///C:\Users\redaktur\MoU%202011\1.%202011%20MoU%20dan%20PKS\00.%20Kerja%20Sama%20dengan%20Lembaga%20Pemerintah\Bank%20Indonesia%20PKS%202013.pdf" TargetMode="External"/><Relationship Id="rId119" Type="http://schemas.openxmlformats.org/officeDocument/2006/relationships/hyperlink" Target="file:///C:\Users\redaktur\MoU%202011\1.%202011%20MoU%20dan%20PKS\00.%20Kerja%20Sama%20dengan%20Lembaga%20Pemerintah\PATIR%20BATAN%20-%20FTG%20PKS%202013.pdf" TargetMode="External"/><Relationship Id="rId44" Type="http://schemas.openxmlformats.org/officeDocument/2006/relationships/hyperlink" Target="file:///C:\Users\redaktur\MoU%202011\1.%202011%20MoU%20dan%20PKS\00.%20Kerja%20Sama%20dengan%20Lembaga%20Pemerintah\110%20-%2000%20ADD%202009%20RSU%20Kab%20Majalaya.pdf" TargetMode="External"/><Relationship Id="rId60" Type="http://schemas.openxmlformats.org/officeDocument/2006/relationships/hyperlink" Target="file:///C:\Users\redaktur\MoU%202011\1.%202011%20MoU%20dan%20PKS\00.%20Kerja%20Sama%20dengan%20Lembaga%20Pemerintah\55%20-%2000%20PKS%202010%20Sekjen%20kebud%20.pdf" TargetMode="External"/><Relationship Id="rId65" Type="http://schemas.openxmlformats.org/officeDocument/2006/relationships/hyperlink" Target="file:///C:\Users\redaktur\MoU%202011\1.%202011%20MoU%20dan%20PKS\00.%20Kerja%20Sama%20dengan%20Lembaga%20Pemerintah\TNI%20AD%202011.pdf" TargetMode="External"/><Relationship Id="rId81" Type="http://schemas.openxmlformats.org/officeDocument/2006/relationships/hyperlink" Target="file:///C:\Users\redaktur\MoU%202011\1.%202011%20MoU%20dan%20PKS\00.%20Kerja%20Sama%20dengan%20Lembaga%20Pemerintah\RSHS%20PKS%202012.pdf" TargetMode="External"/><Relationship Id="rId86" Type="http://schemas.openxmlformats.org/officeDocument/2006/relationships/hyperlink" Target="file:///C:\Users\redaktur\MoU%202011\1.%202011%20MoU%20dan%20PKS\00.%20Kerja%20Sama%20dengan%20Lembaga%20Pemerintah\Jenderal%20Kekuatan%20Pertahanan%20-%20FIK%20Unpad%20PKS%202012.pdf" TargetMode="External"/><Relationship Id="rId130" Type="http://schemas.openxmlformats.org/officeDocument/2006/relationships/hyperlink" Target="file:///C:\Users\redaktur\MoU%202011\1.%202011%20MoU%20dan%20PKS\00.%20Kerja%20Sama%20dengan%20Lembaga%20Pemerintah\Komnas%20HAM%20MoU%2020130001.pdf" TargetMode="External"/><Relationship Id="rId135" Type="http://schemas.openxmlformats.org/officeDocument/2006/relationships/hyperlink" Target="file:///C:\Users\redaktur\MoU%202011\1.%202011%20MoU%20dan%20PKS\00.%20Kerja%20Sama%20dengan%20Lembaga%20Pemerintah\KAb%20Cianjur%20MoU%2020130001.pdf" TargetMode="External"/><Relationship Id="rId151" Type="http://schemas.openxmlformats.org/officeDocument/2006/relationships/hyperlink" Target="file:///C:\Users\redaktur\MoU%202011\1.%202011%20MoU%20dan%20PKS\00.%20Kerja%20Sama%20dengan%20Lembaga%20Pemerintah\Bank%20Mandiri%20PKS%20SMUP%20TH%202014.pdf" TargetMode="External"/><Relationship Id="rId156" Type="http://schemas.openxmlformats.org/officeDocument/2006/relationships/hyperlink" Target="file:///C:\Users\redaktur\MoU%202011\1.%202011%20MoU%20dan%20PKS\00.%20Kerja%20Sama%20dengan%20Lembaga%20Pemerintah\Telkom%201%20-%20FEB%20PKS%202014.pdf" TargetMode="External"/><Relationship Id="rId177" Type="http://schemas.openxmlformats.org/officeDocument/2006/relationships/hyperlink" Target="file:///C:\Users\redaktur\MoU%202011\1.%202011%20MoU%20dan%20PKS\00.%20Kerja%20Sama%20dengan%20Lembaga%20Pemerintah\Nunukan%20Kab%20MoU%202014.pdf" TargetMode="External"/><Relationship Id="rId198" Type="http://schemas.openxmlformats.org/officeDocument/2006/relationships/hyperlink" Target="file:///C:\Users\redaktur\MoU%202011\1.%202011%20MoU%20dan%20PKS\00.%20Kerja%20Sama%20dengan%20Lembaga%20Pemerintah\Purwakarat%20Kab%20MoU%202014.pdf" TargetMode="External"/><Relationship Id="rId172" Type="http://schemas.openxmlformats.org/officeDocument/2006/relationships/hyperlink" Target="file:///C:\Users\redaktur\MoU%202011\1.%202011%20MoU%20dan%20PKS\00.%20Kerja%20Sama%20dengan%20Lembaga%20Pemerintah\Ristek%20PKS%20Beasiswa%20TA%202014%20-%202014.pdf" TargetMode="External"/><Relationship Id="rId193" Type="http://schemas.openxmlformats.org/officeDocument/2006/relationships/hyperlink" Target="file:///C:\Users\redaktur\MoU%202011\1.%202011%20MoU%20dan%20PKS\00.%20Kerja%20Sama%20dengan%20Lembaga%20Pemerintah\BPKLN%20PKS%202014.pdf" TargetMode="External"/><Relationship Id="rId202" Type="http://schemas.openxmlformats.org/officeDocument/2006/relationships/hyperlink" Target="file:///C:\Users\redaktur\MoU%202011\1.%202011%20MoU%20dan%20PKS\00.%20Kerja%20Sama%20dengan%20Lembaga%20Pemerintah\Toba%20Samosir%20PKS%202014.pdf" TargetMode="External"/><Relationship Id="rId207" Type="http://schemas.openxmlformats.org/officeDocument/2006/relationships/hyperlink" Target="file:///C:\Users\redaktur\MoU%202011\1.%202011%20MoU%20dan%20PKS\00.%20Kerja%20Sama%20dengan%20Lembaga%20Pemerintah\tapanuli%20tengah%20Kab%20PKS%202014.pdf" TargetMode="External"/><Relationship Id="rId13" Type="http://schemas.openxmlformats.org/officeDocument/2006/relationships/hyperlink" Target="file:///C:\Users\redaktur\MoU%202011\1.%202011%20MoU%20dan%20PKS\00.%20Kerja%20Sama%20dengan%20Lembaga%20Pemerintah\44%20-%2000%20MoU%202010%20Kabupaten%20Dompu.pdf" TargetMode="External"/><Relationship Id="rId18" Type="http://schemas.openxmlformats.org/officeDocument/2006/relationships/hyperlink" Target="file:///C:\Users\redaktur\MoU%202011\1.%202011%20MoU%20dan%20PKS\00.%20Kerja%20Sama%20dengan%20Lembaga%20Pemerintah\66%20-%2000%20MoU%201963%20Bank%20Negara%20Indonesia.pdf" TargetMode="External"/><Relationship Id="rId39" Type="http://schemas.openxmlformats.org/officeDocument/2006/relationships/hyperlink" Target="file:///C:\Users\redaktur\MoU%202011\1.%202011%20MoU%20dan%20PKS\00.%20Kerja%20Sama%20dengan%20Lembaga%20Pemerintah\104%20-%2000%20PKS%202009%20RSD%20R.%20Syamsudin%20SH%20Kota%20Sukabumi.pdf" TargetMode="External"/><Relationship Id="rId109" Type="http://schemas.openxmlformats.org/officeDocument/2006/relationships/hyperlink" Target="file:///C:\Users\redaktur\MoU%202011\1.%202011%20MoU%20dan%20PKS\00.%20Kerja%20Sama%20dengan%20Lembaga%20Pemerintah\Indramyu%20Kabupaten%20PKS%202013.pdf" TargetMode="External"/><Relationship Id="rId34" Type="http://schemas.openxmlformats.org/officeDocument/2006/relationships/hyperlink" Target="file:///C:\Users\redaktur\MoU%202011\1.%202011%20MoU%20dan%20PKS\00.%20Kerja%20Sama%20dengan%20Lembaga%20Pemerintah\97%20-%2000%20-%202011%20MoU%20Provinsi%20Kepulauan%20Riau.pdf" TargetMode="External"/><Relationship Id="rId50" Type="http://schemas.openxmlformats.org/officeDocument/2006/relationships/hyperlink" Target="file:///C:\Users\redaktur\MoU%202011\1.%202011%20MoU%20dan%20PKS\00.%20Kerja%20Sama%20dengan%20Lembaga%20Pemerintah\119%20-00%20MoU%202011%20SEAMOLEC.pdf" TargetMode="External"/><Relationship Id="rId55" Type="http://schemas.openxmlformats.org/officeDocument/2006/relationships/hyperlink" Target="file:///C:\Users\redaktur\MoU%202011\1.%202011%20MoU%20dan%20PKS\00.%20Kerja%20Sama%20dengan%20Lembaga%20Pemerintah\124%20-%2000%20MoU%202011%20Kab%20Muara%20Enim.pdf" TargetMode="External"/><Relationship Id="rId76" Type="http://schemas.openxmlformats.org/officeDocument/2006/relationships/hyperlink" Target="file:///C:\Users\redaktur\MoU%202011\1.%202011%20MoU%20dan%20PKS\00.%20Kerja%20Sama%20dengan%20Lembaga%20Pemerintah\Menteri%20PDT%20MoU%202012.pdf" TargetMode="External"/><Relationship Id="rId97" Type="http://schemas.openxmlformats.org/officeDocument/2006/relationships/hyperlink" Target="file:///C:\Users\redaktur\MoU%202011\1.%202011%20MoU%20dan%20PKS\00.%20Kerja%20Sama%20dengan%20Lembaga%20Pemerintah\Kementerian%20Sosial%20MoU%202013.pdf" TargetMode="External"/><Relationship Id="rId104" Type="http://schemas.openxmlformats.org/officeDocument/2006/relationships/hyperlink" Target="file:///C:\Users\redaktur\MoU%202011\1.%202011%20MoU%20dan%20PKS\00.%20Kerja%20Sama%20dengan%20Lembaga%20Pemerintah\Maluku%20Tengah%20MoU%202013.pdf" TargetMode="External"/><Relationship Id="rId120" Type="http://schemas.openxmlformats.org/officeDocument/2006/relationships/hyperlink" Target="file:///C:\Users\redaktur\MoU%202011\1.%202011%20MoU%20dan%20PKS\00.%20Kerja%20Sama%20dengan%20Lembaga%20Pemerintah\PRR%20BATAN%20-%20FK%20PKS%202013.pdf" TargetMode="External"/><Relationship Id="rId125" Type="http://schemas.openxmlformats.org/officeDocument/2006/relationships/hyperlink" Target="file:///C:\Users\redaktur\MoU%202011\1.%202011%20MoU%20dan%20PKS\00.%20Kerja%20Sama%20dengan%20Lembaga%20Pemerintah\Kabupaten%20Bandung%20Barat%20MoU%202013.pdf" TargetMode="External"/><Relationship Id="rId141" Type="http://schemas.openxmlformats.org/officeDocument/2006/relationships/hyperlink" Target="file:///C:\Users\redaktur\MoU%202011\1.%202011%20MoU%20dan%20PKS\00.%20Kerja%20Sama%20dengan%20Lembaga%20Pemerintah\KPPU%20MoU%202013.pdf" TargetMode="External"/><Relationship Id="rId146" Type="http://schemas.openxmlformats.org/officeDocument/2006/relationships/hyperlink" Target="file:///C:\Users\redaktur\MoU%202011\1.%202011%20MoU%20dan%20PKS\00.%20Kerja%20Sama%20dengan%20Lembaga%20Pemerintah\Sukabumi%20Kota%20MoU%202014.pdf" TargetMode="External"/><Relationship Id="rId167" Type="http://schemas.openxmlformats.org/officeDocument/2006/relationships/hyperlink" Target="file:///C:\Users\redaktur\MoU%202011\1.%202011%20MoU%20dan%20PKS\00.%20Kerja%20Sama%20dengan%20Lembaga%20Pemerintah\Prov%20Jabar%20PKS%202014.pdf" TargetMode="External"/><Relationship Id="rId188" Type="http://schemas.openxmlformats.org/officeDocument/2006/relationships/hyperlink" Target="file:///C:\Users\redaktur\MoU%202011\1.%202011%20MoU%20dan%20PKS\00.%20Kerja%20Sama%20dengan%20Lembaga%20Pemerintah\tapanuli%20tengan%20add%20mou%202014.pdf" TargetMode="External"/><Relationship Id="rId7" Type="http://schemas.openxmlformats.org/officeDocument/2006/relationships/hyperlink" Target="file:///C:\Users\redaktur\MoU%202011\1.%202011%20MoU%20dan%20PKS\00.%20Kerja%20Sama%20dengan%20Lembaga%20Pemerintah\34%20-%2000%20MoU%20Kabuapten%20Padang%20Lawas%20Utara.pdf" TargetMode="External"/><Relationship Id="rId71" Type="http://schemas.openxmlformats.org/officeDocument/2006/relationships/hyperlink" Target="file:///C:\Users\redaktur\MoU%202011\1.%202011%20MoU%20dan%20PKS\00.%20Kerja%20Sama%20dengan%20Lembaga%20Pemerintah\136%20-%2000%20MoU%202012%20Jambi%20Gubernur.pdf" TargetMode="External"/><Relationship Id="rId92" Type="http://schemas.openxmlformats.org/officeDocument/2006/relationships/hyperlink" Target="file:///C:\Users\redaktur\MoU%202011\1.%202011%20MoU%20dan%20PKS\00.%20Kerja%20Sama%20dengan%20Lembaga%20Pemerintah\Kabupaten%20Tasik%20MoU%2020120001.pdf" TargetMode="External"/><Relationship Id="rId162" Type="http://schemas.openxmlformats.org/officeDocument/2006/relationships/hyperlink" Target="file:///C:\Users\redaktur\MoU%202011\1.%202011%20MoU%20dan%20PKS\00.%20Kerja%20Sama%20dengan%20Lembaga%20Pemerintah\Lapan%20MoU%202014.pdf" TargetMode="External"/><Relationship Id="rId183" Type="http://schemas.openxmlformats.org/officeDocument/2006/relationships/hyperlink" Target="file:///C:\Users\redaktur\MoU%202011\1.%202011%20MoU%20dan%20PKS\00.%20Kerja%20Sama%20dengan%20Lembaga%20Pemerintah\Toba%20Samusir%20Kab%20MoU%202014.pdf" TargetMode="External"/><Relationship Id="rId2" Type="http://schemas.openxmlformats.org/officeDocument/2006/relationships/hyperlink" Target="file:///C:\Users\redaktur\MoU%202011\1.%202011%20MoU%20dan%20PKS\00.%20Kerja%20Sama%20dengan%20Lembaga%20Pemerintah\29%20-%2000%20MoU%20Kabupaten%20Poso.pdf" TargetMode="External"/><Relationship Id="rId29" Type="http://schemas.openxmlformats.org/officeDocument/2006/relationships/hyperlink" Target="file:///C:\Users\redaktur\MoU%202011\1.%202011%20MoU%20dan%20PKS\00.%20Kerja%20Sama%20dengan%20Lembaga%20Pemerintah\91%20-%2000%20MoU%202010%20PPATK.pdf" TargetMode="External"/><Relationship Id="rId24" Type="http://schemas.openxmlformats.org/officeDocument/2006/relationships/hyperlink" Target="file:///C:\Users\redaktur\MoU%202011\1.%202011%20MoU%20dan%20PKS\00.%20Kerja%20Sama%20dengan%20Lembaga%20Pemerintah\84%20-%2000%20PKS%202009%20PT%20Kalbe%20Farma.pdf" TargetMode="External"/><Relationship Id="rId40" Type="http://schemas.openxmlformats.org/officeDocument/2006/relationships/hyperlink" Target="file:///C:\Users\redaktur\MoU%202011\1.%202011%20MoU%20dan%20PKS\00.%20Kerja%20Sama%20dengan%20Lembaga%20Pemerintah\105%20-%2000%20PKS%202009%20RSU%20Kota%20Tasikmalaya.pdf" TargetMode="External"/><Relationship Id="rId45" Type="http://schemas.openxmlformats.org/officeDocument/2006/relationships/hyperlink" Target="file:///C:\Users\redaktur\MoU%202011\1.%202011%20MoU%20dan%20PKS\00.%20Kerja%20Sama%20dengan%20Lembaga%20Pemerintah\111%20-%2000%20ADD%202009%20RSU%20Kab%20Cianjur.pdf" TargetMode="External"/><Relationship Id="rId66" Type="http://schemas.openxmlformats.org/officeDocument/2006/relationships/hyperlink" Target="file:///C:\Users\redaktur\MoU%202011\1.%202011%20MoU%20dan%20PKS\00.%20Kerja%20Sama%20dengan%20Lembaga%20Pemerintah\135%20-%2000%20MoU%202011%20BUMN%20Hijau.pdf" TargetMode="External"/><Relationship Id="rId87" Type="http://schemas.openxmlformats.org/officeDocument/2006/relationships/hyperlink" Target="file:///C:\Users\redaktur\MoU%202011\1.%202011%20MoU%20dan%20PKS\00.%20Kerja%20Sama%20dengan%20Lembaga%20Pemerintah\Direktorat%20Kekuatan%20-%20FKG%20Unpad%20PKS%202012.pdf" TargetMode="External"/><Relationship Id="rId110" Type="http://schemas.openxmlformats.org/officeDocument/2006/relationships/hyperlink" Target="file:///C:\Users\redaktur\MoU%202011\1.%202011%20MoU%20dan%20PKS\00.%20Kerja%20Sama%20dengan%20Lembaga%20Pemerintah\BTN%20MoU%202013.pdf" TargetMode="External"/><Relationship Id="rId115" Type="http://schemas.openxmlformats.org/officeDocument/2006/relationships/hyperlink" Target="file:///C:\Users\redaktur\MoU%202011\1.%202011%20MoU%20dan%20PKS\00.%20Kerja%20Sama%20dengan%20Lembaga%20Pemerintah\Sumedang%20MoU%202013.pdf" TargetMode="External"/><Relationship Id="rId131" Type="http://schemas.openxmlformats.org/officeDocument/2006/relationships/hyperlink" Target="file:///C:\Users\redaktur\MoU%202011\1.%202011%20MoU%20dan%20PKS\00.%20Kerja%20Sama%20dengan%20Lembaga%20Pemerintah\BTN%20Beasiswa%20PKS%202013.pdf" TargetMode="External"/><Relationship Id="rId136" Type="http://schemas.openxmlformats.org/officeDocument/2006/relationships/hyperlink" Target="file:///C:\Users\redaktur\MoU%202011\1.%202011%20MoU%20dan%20PKS\00.%20Kerja%20Sama%20dengan%20Lembaga%20Pemerintah\Dinas%20Pendidikan%20Kota%20Depok%20PKS%202013.pdf" TargetMode="External"/><Relationship Id="rId157" Type="http://schemas.openxmlformats.org/officeDocument/2006/relationships/hyperlink" Target="file:///C:\Users\redaktur\MoU%202011\1.%202011%20MoU%20dan%20PKS\00.%20Kerja%20Sama%20dengan%20Lembaga%20Pemerintah\Telkom%202%20-%20FEB%20PKS%202014.pdf" TargetMode="External"/><Relationship Id="rId178" Type="http://schemas.openxmlformats.org/officeDocument/2006/relationships/hyperlink" Target="file:///C:\Users\redaktur\MoU%202011\1.%202011%20MoU%20dan%20PKS\00.%20Kerja%20Sama%20dengan%20Lembaga%20Pemerintah\Gunungsitoli%20KAb%20MoU%202014.pdf" TargetMode="External"/><Relationship Id="rId61" Type="http://schemas.openxmlformats.org/officeDocument/2006/relationships/hyperlink" Target="file:///C:\Users\redaktur\MoU%202011\1.%202011%20MoU%20dan%20PKS\00.%20Kerja%20Sama%20dengan%20Lembaga%20Pemerintah\131%20-%2000%20MoU%202010%20Hukum%20HAM.pdf" TargetMode="External"/><Relationship Id="rId82" Type="http://schemas.openxmlformats.org/officeDocument/2006/relationships/hyperlink" Target="file:///C:\Users\redaktur\MoU%202011\1.%202011%20MoU%20dan%20PKS\00.%20Kerja%20Sama%20dengan%20Lembaga%20Pemerintah\Lembaga%20Eijkman%20MoU%202012.pdf" TargetMode="External"/><Relationship Id="rId152" Type="http://schemas.openxmlformats.org/officeDocument/2006/relationships/hyperlink" Target="file:///C:\Users\redaktur\MoU%202011\1.%202011%20MoU%20dan%20PKS\00.%20Kerja%20Sama%20dengan%20Lembaga%20Pemerintah\KEmenkes%20PPSDM%20PKS%20ADD%2020140001.pdf" TargetMode="External"/><Relationship Id="rId173" Type="http://schemas.openxmlformats.org/officeDocument/2006/relationships/hyperlink" Target="file:///C:\Users\redaktur\MoU%202011\1.%202011%20MoU%20dan%20PKS\00.%20Kerja%20Sama%20dengan%20Lembaga%20Pemerintah\RSUP%20Dr%20Hasan%20Sadikin%20%20PKS%202014.pdf" TargetMode="External"/><Relationship Id="rId194" Type="http://schemas.openxmlformats.org/officeDocument/2006/relationships/hyperlink" Target="file:///C:\Users\redaktur\MoU%202011\1.%202011%20MoU%20dan%20PKS\00.%20Kerja%20Sama%20dengan%20Lembaga%20Pemerintah\Dinas%20Pertanian%20Kehutanan%20Kab%20Serang%20PKS%202014.pdf" TargetMode="External"/><Relationship Id="rId199" Type="http://schemas.openxmlformats.org/officeDocument/2006/relationships/hyperlink" Target="file:///C:\Users\redaktur\MoU%202011\1.%202011%20MoU%20dan%20PKS\00.%20Kerja%20Sama%20dengan%20Lembaga%20Pemerintah\BTPN%20Bank%20MoU%202014.pdf" TargetMode="External"/><Relationship Id="rId203" Type="http://schemas.openxmlformats.org/officeDocument/2006/relationships/hyperlink" Target="file:///C:\Users\redaktur\MoU%202011\1.%202011%20MoU%20dan%20PKS\00.%20Kerja%20Sama%20dengan%20Lembaga%20Pemerintah\Mandailing%20Natal%20Kab%20PKS%202014.pdf" TargetMode="External"/><Relationship Id="rId208" Type="http://schemas.openxmlformats.org/officeDocument/2006/relationships/hyperlink" Target="file:///C:\Users\redaktur\MoU%202011\1.%202011%20MoU%20dan%20PKS\00.%20Kerja%20Sama%20dengan%20Lembaga%20Pemerintah\Tebing%20tinggi%20MoU%202014.pdf" TargetMode="External"/><Relationship Id="rId19" Type="http://schemas.openxmlformats.org/officeDocument/2006/relationships/hyperlink" Target="file:///C:\Users\redaktur\MoU%202011\1.%202011%20MoU%20dan%20PKS\00.%20Kerja%20Sama%20dengan%20Lembaga%20Pemerintah\66%20-%2000%20PKS%202006%20Bank%20Negara%20Indonesia%20membangun%20dan%20menggunakan%20Gedung.pdf" TargetMode="External"/><Relationship Id="rId14" Type="http://schemas.openxmlformats.org/officeDocument/2006/relationships/hyperlink" Target="file:///C:\Users\redaktur\MoU%202011\1.%202011%20MoU%20dan%20PKS\00.%20Kerja%20Sama%20dengan%20Lembaga%20Pemerintah\45%20-%2000%20MoU%202010%20Kota%20Sibolga.pdf" TargetMode="External"/><Relationship Id="rId30" Type="http://schemas.openxmlformats.org/officeDocument/2006/relationships/hyperlink" Target="file:///C:\Users\redaktur\MoU%202011\1.%202011%20MoU%20dan%20PKS\00.%20Kerja%20Sama%20dengan%20Lembaga%20Pemerintah\91%20-%2000%20PKS%202010%20PPATK.pdf" TargetMode="External"/><Relationship Id="rId35" Type="http://schemas.openxmlformats.org/officeDocument/2006/relationships/hyperlink" Target="file:///C:\Users\redaktur\MoU%202011\1.%202011%20MoU%20dan%20PKS\00.%20Kerja%20Sama%20dengan%20Lembaga%20Pemerintah\99%20-%2000%20-%202011%20MoU%20TNI%20AU.pdf" TargetMode="External"/><Relationship Id="rId56" Type="http://schemas.openxmlformats.org/officeDocument/2006/relationships/hyperlink" Target="file:///C:\Users\redaktur\MoU%202011\1.%202011%20MoU%20dan%20PKS\00.%20Kerja%20Sama%20dengan%20Lembaga%20Pemerintah\127%20-%2000%20MoU%202011%20PT%20Badak%20NGL.pdf" TargetMode="External"/><Relationship Id="rId77" Type="http://schemas.openxmlformats.org/officeDocument/2006/relationships/hyperlink" Target="file:///C:\Users\redaktur\MoU%202011\1.%202011%20MoU%20dan%20PKS\00.%20Kerja%20Sama%20dengan%20Lembaga%20Pemerintah\BkkbN%202012.pdf" TargetMode="External"/><Relationship Id="rId100" Type="http://schemas.openxmlformats.org/officeDocument/2006/relationships/hyperlink" Target="file:///C:\Users\redaktur\MoU%202011\1.%202011%20MoU%20dan%20PKS\00.%20Kerja%20Sama%20dengan%20Lembaga%20Pemerintah\BJB%20-%20WR%201%20PKS%202013.pdf" TargetMode="External"/><Relationship Id="rId105" Type="http://schemas.openxmlformats.org/officeDocument/2006/relationships/hyperlink" Target="file:///C:\Users\redaktur\MoU%202011\1.%202011%20MoU%20dan%20PKS\00.%20Kerja%20Sama%20dengan%20Lembaga%20Pemerintah\Dinas%20Pendidikan%20Kota%20Bandung%20PKS%202013.pdf" TargetMode="External"/><Relationship Id="rId126" Type="http://schemas.openxmlformats.org/officeDocument/2006/relationships/hyperlink" Target="file:///C:\Users\redaktur\MoU%202011\1.%202011%20MoU%20dan%20PKS\00.%20Kerja%20Sama%20dengan%20Lembaga%20Pemerintah\BPOM%20MoU%202013.pdf" TargetMode="External"/><Relationship Id="rId147" Type="http://schemas.openxmlformats.org/officeDocument/2006/relationships/hyperlink" Target="file:///C:\Users\redaktur\MoU%202011\1.%202011%20MoU%20dan%20PKS\00.%20Kerja%20Sama%20dengan%20Lembaga%20Pemerintah\LPDP%20PKS%202014.pdf" TargetMode="External"/><Relationship Id="rId168" Type="http://schemas.openxmlformats.org/officeDocument/2006/relationships/hyperlink" Target="file:///C:\Users\redaktur\MoU%202011\1.%202011%20MoU%20dan%20PKS\00.%20Kerja%20Sama%20dengan%20Lembaga%20Pemerintah\Bank%20Mandiri%20DPLK%201%20PKS%202014.pdf" TargetMode="External"/><Relationship Id="rId8" Type="http://schemas.openxmlformats.org/officeDocument/2006/relationships/hyperlink" Target="file:///C:\Users\redaktur\MoU%202011\1.%202011%20MoU%20dan%20PKS\00.%20Kerja%20Sama%20dengan%20Lembaga%20Pemerintah\35%20-%2000%20MoU%20Kabupaten%20Nias%20Selatan.pdf" TargetMode="External"/><Relationship Id="rId51" Type="http://schemas.openxmlformats.org/officeDocument/2006/relationships/hyperlink" Target="file:///C:\Users\redaktur\MoU%202011\1.%202011%20MoU%20dan%20PKS\00.%20Kerja%20Sama%20dengan%20Lembaga%20Pemerintah\121%20-%2000%20MoU%202011%20TNI%20AL.pdf" TargetMode="External"/><Relationship Id="rId72" Type="http://schemas.openxmlformats.org/officeDocument/2006/relationships/hyperlink" Target="file:///C:\Users\redaktur\MoU%202011\1.%202011%20MoU%20dan%20PKS\00.%20Kerja%20Sama%20dengan%20Lembaga%20Pemerintah\137%20-%2000%20MoU%202012%20TVRI%20JABAR.pdf" TargetMode="External"/><Relationship Id="rId93" Type="http://schemas.openxmlformats.org/officeDocument/2006/relationships/hyperlink" Target="file:///C:\Users\redaktur\MoU%202011\1.%202011%20MoU%20dan%20PKS\00.%20Kerja%20Sama%20dengan%20Lembaga%20Pemerintah\Badan%20Geologi%20MoU%202012.pdf" TargetMode="External"/><Relationship Id="rId98" Type="http://schemas.openxmlformats.org/officeDocument/2006/relationships/hyperlink" Target="file:///C:\Users\redaktur\MoU%202011\1.%202011%20MoU%20dan%20PKS\00.%20Kerja%20Sama%20dengan%20Lembaga%20Pemerintah\BJB%20moU%202013.pdf" TargetMode="External"/><Relationship Id="rId121" Type="http://schemas.openxmlformats.org/officeDocument/2006/relationships/hyperlink" Target="file:///C:\Users\redaktur\MoU%202011\1.%202011%20MoU%20dan%20PKS\00.%20Kerja%20Sama%20dengan%20Lembaga%20Pemerintah\PATIR%20BATAN%20-%20FK%20PKS%202013.pdf" TargetMode="External"/><Relationship Id="rId142" Type="http://schemas.openxmlformats.org/officeDocument/2006/relationships/hyperlink" Target="file:///C:\Users\redaktur\MoU%202011\1.%202011%20MoU%20dan%20PKS\00.%20Kerja%20Sama%20dengan%20Lembaga%20Pemerintah\LPDP%20MoU%202014.pdf" TargetMode="External"/><Relationship Id="rId163" Type="http://schemas.openxmlformats.org/officeDocument/2006/relationships/hyperlink" Target="file:///C:\Users\redaktur\MoU%202011\1.%202011%20MoU%20dan%20PKS\00.%20Kerja%20Sama%20dengan%20Lembaga%20Pemerintah\Lapan%20PKS%202014.pdf" TargetMode="External"/><Relationship Id="rId184" Type="http://schemas.openxmlformats.org/officeDocument/2006/relationships/hyperlink" Target="file:///C:\Users\redaktur\MoU%202011\1.%202011%20MoU%20dan%20PKS\00.%20Kerja%20Sama%20dengan%20Lembaga%20Pemerintah\43%20-%2000%20MoU%202010%20Kabupaten%20Tapanuli%20Tengah.pdf" TargetMode="External"/><Relationship Id="rId189" Type="http://schemas.openxmlformats.org/officeDocument/2006/relationships/hyperlink" Target="file:///C:\Users\redaktur\MoU%202011\1.%202011%20MoU%20dan%20PKS\00.%20Kerja%20Sama%20dengan%20Lembaga%20Pemerintah\Tumenggung%20MoU%202014.pdf" TargetMode="External"/><Relationship Id="rId3" Type="http://schemas.openxmlformats.org/officeDocument/2006/relationships/hyperlink" Target="file:///C:\Users\redaktur\MoU%202011\1.%202011%20MoU%20dan%20PKS\00.%20Kerja%20Sama%20dengan%20Lembaga%20Pemerintah\30%20-%2000%20MoU%20Kabupaten%20Kepahiang.pdf" TargetMode="External"/><Relationship Id="rId25" Type="http://schemas.openxmlformats.org/officeDocument/2006/relationships/hyperlink" Target="file:///C:\Users\redaktur\MoU%202011\1.%202011%20MoU%20dan%20PKS\00.%20Kerja%20Sama%20dengan%20Lembaga%20Pemerintah\85%20-%2000%20ADD%202009%20%20Dinas%20Kes%20kab%20Sumedang.pdf" TargetMode="External"/><Relationship Id="rId46" Type="http://schemas.openxmlformats.org/officeDocument/2006/relationships/hyperlink" Target="file:///C:\Users\redaktur\MoU%202011\1.%202011%20MoU%20dan%20PKS\00.%20Kerja%20Sama%20dengan%20Lembaga%20Pemerintah\112%20-%2000%20ADD%202009%20RSU%20Kab%20Sumedang.pdf" TargetMode="External"/><Relationship Id="rId67" Type="http://schemas.openxmlformats.org/officeDocument/2006/relationships/hyperlink" Target="file:///C:\Users\redaktur\MoU%202011\1.%202011%20MoU%20dan%20PKS\00.%20Kerja%20Sama%20dengan%20Lembaga%20Pemerintah\137%20-%2000%20MoU%202011%20BSNI.pdf" TargetMode="External"/><Relationship Id="rId116" Type="http://schemas.openxmlformats.org/officeDocument/2006/relationships/hyperlink" Target="file:///C:\Users\redaktur\MoU%202011\1.%202011%20MoU%20dan%20PKS\00.%20Kerja%20Sama%20dengan%20Lembaga%20Pemerintah\Batan%20PRR%20-%20MIPA%20PKS%202013.pdf" TargetMode="External"/><Relationship Id="rId137" Type="http://schemas.openxmlformats.org/officeDocument/2006/relationships/hyperlink" Target="file:///C:\Users\redaktur\MoU%202011\1.%202011%20MoU%20dan%20PKS\00.%20Kerja%20Sama%20dengan%20Lembaga%20Pemerintah\Pupuk%20Kujang%20MoU%202013.pdf" TargetMode="External"/><Relationship Id="rId158" Type="http://schemas.openxmlformats.org/officeDocument/2006/relationships/hyperlink" Target="file:///C:\Users\redaktur\MoU%202011\1.%202011%20MoU%20dan%20PKS\00.%20Kerja%20Sama%20dengan%20Lembaga%20Pemerintah\Telkom%203%20-%20FEB%20LMFE%20PKS%202014.pdf" TargetMode="External"/><Relationship Id="rId20" Type="http://schemas.openxmlformats.org/officeDocument/2006/relationships/hyperlink" Target="file:///C:\Users\redaktur\MoU%202011\1.%202011%20MoU%20dan%20PKS\00.%20Kerja%20Sama%20dengan%20Lembaga%20Pemerintah\66%20-%2000%20PKS%202010%20Bank%20Negara%20Indonesia%20(Penerbitan%20Pengelolaan%20Kartu%20Unpad)).pdf" TargetMode="External"/><Relationship Id="rId41" Type="http://schemas.openxmlformats.org/officeDocument/2006/relationships/hyperlink" Target="file:///C:\Users\redaktur\MoU%202011\1.%202011%20MoU%20dan%20PKS\00.%20Kerja%20Sama%20dengan%20Lembaga%20Pemerintah\106%20-%2000%20PKS%202009%20RS%20Bhayangkara%20Sartika.pdf" TargetMode="External"/><Relationship Id="rId62" Type="http://schemas.openxmlformats.org/officeDocument/2006/relationships/hyperlink" Target="file:///C:\Users\redaktur\MoU%202011\1.%202011%20MoU%20dan%20PKS\00.%20Kerja%20Sama%20dengan%20Lembaga%20Pemerintah\131%20-%2000%20PKS%202010%20Hukum%20HAM.pdf" TargetMode="External"/><Relationship Id="rId83" Type="http://schemas.openxmlformats.org/officeDocument/2006/relationships/hyperlink" Target="file:///C:\Users\redaktur\MoU%202011\1.%202011%20MoU%20dan%20PKS\00.%20Kerja%20Sama%20dengan%20Lembaga%20Pemerintah\BPMigas%20-%20Fak%20Psikologi%202012.pdf" TargetMode="External"/><Relationship Id="rId88" Type="http://schemas.openxmlformats.org/officeDocument/2006/relationships/hyperlink" Target="file:///C:\Users\redaktur\MoU%202011\1.%202011%20MoU%20dan%20PKS\00.%20Kerja%20Sama%20dengan%20Lembaga%20Pemerintah\direktorat%20Kekuatan%20Pertahanan%20-%20FK%20PKS%202012.pdf" TargetMode="External"/><Relationship Id="rId111" Type="http://schemas.openxmlformats.org/officeDocument/2006/relationships/hyperlink" Target="file:///C:\Users\redaktur\MoU%202011\1.%202011%20MoU%20dan%20PKS\00.%20Kerja%20Sama%20dengan%20Lembaga%20Pemerintah\Bontang%20Kota%20MoU%202013.pdf" TargetMode="External"/><Relationship Id="rId132" Type="http://schemas.openxmlformats.org/officeDocument/2006/relationships/hyperlink" Target="file:///C:\Users\redaktur\MoU%202011\1.%202011%20MoU%20dan%20PKS\00.%20Kerja%20Sama%20dengan%20Lembaga%20Pemerintah\BATAN%20MoU%202013.pdf" TargetMode="External"/><Relationship Id="rId153" Type="http://schemas.openxmlformats.org/officeDocument/2006/relationships/hyperlink" Target="file:///C:\Users\redaktur\MoU%202011\1.%202011%20MoU%20dan%20PKS\00.%20Kerja%20Sama%20dengan%20Lembaga%20Pemerintah\koperasi%20usaha%20mikro%20MoU%202014.pdf" TargetMode="External"/><Relationship Id="rId174" Type="http://schemas.openxmlformats.org/officeDocument/2006/relationships/hyperlink" Target="file:///C:\Users\redaktur\MoU%202011\1.%202011%20MoU%20dan%20PKS\00.%20Kerja%20Sama%20dengan%20Lembaga%20Pemerintah\KKP%20MoU%202014.pdf" TargetMode="External"/><Relationship Id="rId179" Type="http://schemas.openxmlformats.org/officeDocument/2006/relationships/hyperlink" Target="file:///C:\Users\redaktur\MoU%202011\1.%202011%20MoU%20dan%20PKS\00.%20Kerja%20Sama%20dengan%20Lembaga%20Pemerintah\Madina%20Kab%202014.pdf" TargetMode="External"/><Relationship Id="rId195" Type="http://schemas.openxmlformats.org/officeDocument/2006/relationships/hyperlink" Target="file:///C:\Users\redaktur\MoU%202011\1.%202011%20MoU%20dan%20PKS\00.%20Kerja%20Sama%20dengan%20Lembaga%20Pemerintah\Serang%20Kab%20MoU%202014.pdf" TargetMode="External"/><Relationship Id="rId209" Type="http://schemas.openxmlformats.org/officeDocument/2006/relationships/hyperlink" Target="file:///C:\Users\redaktur\MoU%202011\1.%202011%20MoU%20dan%20PKS\00.%20Kerja%20Sama%20dengan%20Lembaga%20Pemerintah\Bandung%20Barat%20Kab%20PKS%20Beasiswa%202014.pdf" TargetMode="External"/><Relationship Id="rId190" Type="http://schemas.openxmlformats.org/officeDocument/2006/relationships/hyperlink" Target="file:///C:\Users\redaktur\MoU%202011\1.%202011%20MoU%20dan%20PKS\00.%20Kerja%20Sama%20dengan%20Lembaga%20Pemerintah\BNI%20PKS%20Beasiswa%202014.pdf" TargetMode="External"/><Relationship Id="rId204" Type="http://schemas.openxmlformats.org/officeDocument/2006/relationships/hyperlink" Target="file:///C:\Users\redaktur\MoU%202011\1.%202011%20MoU%20dan%20PKS\00.%20Kerja%20Sama%20dengan%20Lembaga%20Pemerintah\Nias%20Barat%20Kab%20PKS%202014.pdf" TargetMode="External"/><Relationship Id="rId15" Type="http://schemas.openxmlformats.org/officeDocument/2006/relationships/hyperlink" Target="file:///C:\Users\redaktur\MoU%202011\1.%202011%20MoU%20dan%20PKS\00.%20Kerja%20Sama%20dengan%20Lembaga%20Pemerintah\53%20-%2000%20MoU%202010%20Garuda%20Indonesia%20(Direktur%20SDM%20dan%20Umum).pdf" TargetMode="External"/><Relationship Id="rId36" Type="http://schemas.openxmlformats.org/officeDocument/2006/relationships/hyperlink" Target="file:///C:\Users\redaktur\MoU%202011\1.%202011%20MoU%20dan%20PKS\00.%20Kerja%20Sama%20dengan%20Lembaga%20Pemerintah\100%20-%2000%20-%202011%20MoU%20Kota%20Banjar.pdf" TargetMode="External"/><Relationship Id="rId57" Type="http://schemas.openxmlformats.org/officeDocument/2006/relationships/hyperlink" Target="file:///C:\Users\redaktur\MoU%202011\1.%202011%20MoU%20dan%20PKS\00.%20Kerja%20Sama%20dengan%20Lembaga%20Pemerintah\114%20-%2000%20MoU%202011%20%20RSHS.pdf" TargetMode="External"/><Relationship Id="rId106" Type="http://schemas.openxmlformats.org/officeDocument/2006/relationships/hyperlink" Target="file:///C:\Users\redaktur\MoU%202011\1.%202011%20MoU%20dan%20PKS\00.%20Kerja%20Sama%20dengan%20Lembaga%20Pemerintah\Pertamina%20PKS%202013.pdf" TargetMode="External"/><Relationship Id="rId127" Type="http://schemas.openxmlformats.org/officeDocument/2006/relationships/hyperlink" Target="file:///C:\Users\redaktur\MoU%202011\1.%202011%20MoU%20dan%20PKS\00.%20Kerja%20Sama%20dengan%20Lembaga%20Pemerintah\Kabupaten%20Mappi%20MoU%2020130001.pdf" TargetMode="External"/><Relationship Id="rId10" Type="http://schemas.openxmlformats.org/officeDocument/2006/relationships/hyperlink" Target="file:///C:\Users\redaktur\MoU%202011\1.%202011%20MoU%20dan%20PKS\00.%20Kerja%20Sama%20dengan%20Lembaga%20Pemerintah\40%20-%2000%20MoU%20Kabupaten%20Labuhan%20Batu%20Utara.pdf" TargetMode="External"/><Relationship Id="rId31" Type="http://schemas.openxmlformats.org/officeDocument/2006/relationships/hyperlink" Target="file:///C:\Users\redaktur\MoU%202011\1.%202011%20MoU%20dan%20PKS\00.%20Kerja%20Sama%20dengan%20Lembaga%20Pemerintah\92%20-%2000%20MoU%202010%20Kepolisian%20Negara%20RI.pdf" TargetMode="External"/><Relationship Id="rId52" Type="http://schemas.openxmlformats.org/officeDocument/2006/relationships/hyperlink" Target="file:///C:\Users\redaktur\MoU%202011\1.%202011%20MoU%20dan%20PKS\00.%20Kerja%20Sama%20dengan%20Lembaga%20Pemerintah\122%20-%2000%20MoU%202011%20Pemerintah%20Kabupaten%20Bandung.pdf" TargetMode="External"/><Relationship Id="rId73" Type="http://schemas.openxmlformats.org/officeDocument/2006/relationships/hyperlink" Target="file:///C:\Users\redaktur\MoU%202011\1.%202011%20MoU%20dan%20PKS\00.%20Kerja%20Sama%20dengan%20Lembaga%20Pemerintah\138%20-%2000%20MoU%202012%20PERHEPI.pdf" TargetMode="External"/><Relationship Id="rId78" Type="http://schemas.openxmlformats.org/officeDocument/2006/relationships/hyperlink" Target="file:///C:\Users\redaktur\MoU%202011\1.%202011%20MoU%20dan%20PKS\00.%20Kerja%20Sama%20dengan%20Lembaga%20Pemerintah\Hortikultura%202012.pdf" TargetMode="External"/><Relationship Id="rId94" Type="http://schemas.openxmlformats.org/officeDocument/2006/relationships/hyperlink" Target="file:///C:\Users\redaktur\MoU%202011\1.%202011%20MoU%20dan%20PKS\00.%20Kerja%20Sama%20dengan%20Lembaga%20Pemerintah\Badan%20Geologi%20-%20FTG%20%20PKS%202012.pdf" TargetMode="External"/><Relationship Id="rId99" Type="http://schemas.openxmlformats.org/officeDocument/2006/relationships/hyperlink" Target="file:///C:\Users\redaktur\MoU%202011\1.%202011%20MoU%20dan%20PKS\00.%20Kerja%20Sama%20dengan%20Lembaga%20Pemerintah\Dirjen%20Pertanian%20MoU%202012.pdf" TargetMode="External"/><Relationship Id="rId101" Type="http://schemas.openxmlformats.org/officeDocument/2006/relationships/hyperlink" Target="file:///C:\Users\redaktur\MoU%202011\1.%202011%20MoU%20dan%20PKS\00.%20Kerja%20Sama%20dengan%20Lembaga%20Pemerintah\Kabupaten%20Bogor%20MoU%202013.pdf" TargetMode="External"/><Relationship Id="rId122" Type="http://schemas.openxmlformats.org/officeDocument/2006/relationships/hyperlink" Target="file:///C:\Users\redaktur\MoU%202011\1.%202011%20MoU%20dan%20PKS\00.%20Kerja%20Sama%20dengan%20Lembaga%20Pemerintah\Ristek%20Domba%20Padjadjaran%20MoU%202013.pdf" TargetMode="External"/><Relationship Id="rId143" Type="http://schemas.openxmlformats.org/officeDocument/2006/relationships/hyperlink" Target="file:///C:\Users\redaktur\MoU%202011\1.%202011%20MoU%20dan%20PKS\00.%20Kerja%20Sama%20dengan%20Lembaga%20Pemerintah\kota%20bandung%20MoU%202013.pdf" TargetMode="External"/><Relationship Id="rId148" Type="http://schemas.openxmlformats.org/officeDocument/2006/relationships/hyperlink" Target="file:///C:\Users\redaktur\MoU%202011\1.%202011%20MoU%20dan%20PKS\00.%20Kerja%20Sama%20dengan%20Lembaga%20Pemerintah\Perpustakaan%20Nasional%20RI%20MoU%202014.pdf" TargetMode="External"/><Relationship Id="rId164" Type="http://schemas.openxmlformats.org/officeDocument/2006/relationships/hyperlink" Target="file:///C:\Users\redaktur\MoU%202011\1.%202011%20MoU%20dan%20PKS\00.%20Kerja%20Sama%20dengan%20Lembaga%20Pemerintah\Ciamis%20Kab%20MoU%202014.pdf" TargetMode="External"/><Relationship Id="rId169" Type="http://schemas.openxmlformats.org/officeDocument/2006/relationships/hyperlink" Target="file:///C:\Users\redaktur\MoU%202011\1.%202011%20MoU%20dan%20PKS\00.%20Kerja%20Sama%20dengan%20Lembaga%20Pemerintah\Bank%20Mandiri%20PKS%20DPLK%202%20PKS%202014.pdf" TargetMode="External"/><Relationship Id="rId185" Type="http://schemas.openxmlformats.org/officeDocument/2006/relationships/hyperlink" Target="file:///C:\Users\redaktur\MoU%202011\1.%202011%20MoU%20dan%20PKS\00.%20Kerja%20Sama%20dengan%20Lembaga%20Pemerintah\Provinsi%20Jabar%20MoU%202013.pdf" TargetMode="External"/><Relationship Id="rId4" Type="http://schemas.openxmlformats.org/officeDocument/2006/relationships/hyperlink" Target="file:///C:\Users\redaktur\MoU%202011\1.%202011%20MoU%20dan%20PKS\00.%20Kerja%20Sama%20dengan%20Lembaga%20Pemerintah\31%20-%2000%20MoU%20Kabupaten%20Mandailing%20Natal.pdf" TargetMode="External"/><Relationship Id="rId9" Type="http://schemas.openxmlformats.org/officeDocument/2006/relationships/hyperlink" Target="file:///C:\Users\redaktur\MoU%202011\1.%202011%20MoU%20dan%20PKS\00.%20Kerja%20Sama%20dengan%20Lembaga%20Pemerintah\37%20-%2000%20MoU%20Kota%20Tanjung%20Balai.pdf" TargetMode="External"/><Relationship Id="rId180" Type="http://schemas.openxmlformats.org/officeDocument/2006/relationships/hyperlink" Target="file:///C:\Users\redaktur\MoU%202011\1.%202011%20MoU%20dan%20PKS\00.%20Kerja%20Sama%20dengan%20Lembaga%20Pemerintah\Nias%20Barat%20Kab%20MoU%202014.pdf" TargetMode="External"/><Relationship Id="rId210" Type="http://schemas.openxmlformats.org/officeDocument/2006/relationships/printerSettings" Target="../printerSettings/printerSettings2.bin"/><Relationship Id="rId26" Type="http://schemas.openxmlformats.org/officeDocument/2006/relationships/hyperlink" Target="file:///C:\Users\redaktur\MoU%202011\1.%202011%20MoU%20dan%20PKS\00.%20Kerja%20Sama%20dengan%20Lembaga%20Pemerintah\86%20-%2000%20MoU%202009%20Badan%20SAR%20Nasional.pdf" TargetMode="External"/><Relationship Id="rId47" Type="http://schemas.openxmlformats.org/officeDocument/2006/relationships/hyperlink" Target="file:///C:\Users\redaktur\MoU%202011\1.%202011%20MoU%20dan%20PKS\00.%20Kerja%20Sama%20dengan%20Lembaga%20Pemerintah\113%20-%2000%20PKS%202010%20RS%20Paru%20Dr%20H%20A%20Rotinsulu.pdf" TargetMode="External"/><Relationship Id="rId68" Type="http://schemas.openxmlformats.org/officeDocument/2006/relationships/hyperlink" Target="file:///C:\Users\redaktur\MoU%202011\1.%202011%20MoU%20dan%20PKS\00.%20Kerja%20Sama%20dengan%20Lembaga%20Pemerintah\138%20-%2000%20MoU%202011%20ANRI.pdf" TargetMode="External"/><Relationship Id="rId89" Type="http://schemas.openxmlformats.org/officeDocument/2006/relationships/hyperlink" Target="file:///C:\Users\redaktur\MoU%202011\1.%202011%20MoU%20dan%20PKS\00.%20Kerja%20Sama%20dengan%20Lembaga%20Pemerintah\Amandemen%20Dinkes%20Kab%20Bdg%20-%20Unpad%2020120001.pdf" TargetMode="External"/><Relationship Id="rId112" Type="http://schemas.openxmlformats.org/officeDocument/2006/relationships/hyperlink" Target="file:///C:\Users\redaktur\MoU%202011\1.%202011%20MoU%20dan%20PKS\00.%20Kerja%20Sama%20dengan%20Lembaga%20Pemerintah\Bangka%20Kab%20mou%202013.pdf" TargetMode="External"/><Relationship Id="rId133" Type="http://schemas.openxmlformats.org/officeDocument/2006/relationships/hyperlink" Target="file:///C:\Users\redaktur\MoU%202011\1.%202011%20MoU%20dan%20PKS\00.%20Kerja%20Sama%20dengan%20Lembaga%20Pemerintah\Kab%20Cirebon.pdf" TargetMode="External"/><Relationship Id="rId154" Type="http://schemas.openxmlformats.org/officeDocument/2006/relationships/hyperlink" Target="file:///C:\Users\redaktur\MoU%202011\1.%202011%20MoU%20dan%20PKS\00.%20Kerja%20Sama%20dengan%20Lembaga%20Pemerintah\Ristek%20Mou%202013.pdf" TargetMode="External"/><Relationship Id="rId175" Type="http://schemas.openxmlformats.org/officeDocument/2006/relationships/hyperlink" Target="file:///C:\Users\redaktur\MoU%202011\1.%202011%20MoU%20dan%20PKS\00.%20Kerja%20Sama%20dengan%20Lembaga%20Pemerintah\Kota%20Sungai%20Penuh%20MoU%202014.pdf" TargetMode="External"/><Relationship Id="rId196" Type="http://schemas.openxmlformats.org/officeDocument/2006/relationships/hyperlink" Target="file:///C:\Users\redaktur\MoU%202011\1.%202011%20MoU%20dan%20PKS\00.%20Kerja%20Sama%20dengan%20Lembaga%20Pemerintah\Jawa%20Timur%20Prov%20MoU%202014.pdf" TargetMode="External"/><Relationship Id="rId200" Type="http://schemas.openxmlformats.org/officeDocument/2006/relationships/hyperlink" Target="file:///C:\Users\redaktur\MoU%202011\1.%202011%20MoU%20dan%20PKS\00.%20Kerja%20Sama%20dengan%20Lembaga%20Pemerintah\Nias%20Utara%20Kab%20PKS%202014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redaktur\MoU%202011\1.%202011%20MoU%20dan%20PKS\01.%20Kerja%20Sama%20dengan%20Swasta%20atau%20LSM\18%20-%2001%20-%20MoU%202011%20Yayasan%20Celah%20Bibir%20dan%20Langit2.pdf" TargetMode="External"/><Relationship Id="rId13" Type="http://schemas.openxmlformats.org/officeDocument/2006/relationships/hyperlink" Target="file:///C:\Users\redaktur\MoU%202011\1.%202011%20MoU%20dan%20PKS\01.%20Kerja%20Sama%20dengan%20Swasta%20atau%20LSM\Yayasan%20Khaerul%20Tanjung%20MoU%202013.pdf" TargetMode="External"/><Relationship Id="rId18" Type="http://schemas.openxmlformats.org/officeDocument/2006/relationships/hyperlink" Target="file:///C:\Users\redaktur\MoU%202011\1.%202011%20MoU%20dan%20PKS\01.%20Kerja%20Sama%20dengan%20Swasta%20atau%20LSM\Yayasan%20Pupuk%20Kaltim%20PKS%202014.pdf" TargetMode="External"/><Relationship Id="rId3" Type="http://schemas.openxmlformats.org/officeDocument/2006/relationships/hyperlink" Target="file:///C:\Users\redaktur\MoU%202011\1.%202011%20MoU%20dan%20PKS\01.%20Kerja%20Sama%20dengan%20Swasta%20atau%20LSM\11%20-%2001%20-%202009%20%20PKS%20Yay%20Pendidik%20Tunas%20Ind.pdf" TargetMode="External"/><Relationship Id="rId7" Type="http://schemas.openxmlformats.org/officeDocument/2006/relationships/hyperlink" Target="file:///C:\Users\redaktur\MoU%202011\1.%202011%20MoU%20dan%20PKS\01.%20Kerja%20Sama%20dengan%20Swasta%20atau%20LSM\17%20-%2001%20-%20MoU%202011%20Yayasan%20Pendidikan%20Jaya.pdf" TargetMode="External"/><Relationship Id="rId12" Type="http://schemas.openxmlformats.org/officeDocument/2006/relationships/hyperlink" Target="file:///C:\Lain-lain\1.%20MoU\MoU%202011\1.%202011%20MoU%20dan%20PKS\01.%20Kerja%20Sama%20dengan%20Swasta%20atau%20LSM\Yayasan%20Pondok%20Pesantren%20Suryalaya%20MoU%202012.pdf" TargetMode="External"/><Relationship Id="rId17" Type="http://schemas.openxmlformats.org/officeDocument/2006/relationships/hyperlink" Target="file:///C:\Users\redaktur\MoU%202011\1.%202011%20MoU%20dan%20PKS\01.%20Kerja%20Sama%20dengan%20Swasta%20atau%20LSM\Yayasan%20Pupuk%20Kaltim%20MoU%202014.pdf" TargetMode="External"/><Relationship Id="rId2" Type="http://schemas.openxmlformats.org/officeDocument/2006/relationships/hyperlink" Target="file:///C:\Users\redaktur\MoU%202011\1.%202011%20MoU%20dan%20PKS\01.%20Kerja%20Sama%20dengan%20Swasta%20atau%20LSM\10%20-%2001%20-%202009%20PKS%20Yay%20Madania%20Indonesia.pdf" TargetMode="External"/><Relationship Id="rId16" Type="http://schemas.openxmlformats.org/officeDocument/2006/relationships/hyperlink" Target="file:///C:\Users\redaktur\MoU%202011\1.%202011%20MoU%20dan%20PKS\01.%20Kerja%20Sama%20dengan%20Swasta%20atau%20LSM\Yayasan%20Marga%20Jaya%20Sejahtera%20PKS%202014.pdf" TargetMode="External"/><Relationship Id="rId1" Type="http://schemas.openxmlformats.org/officeDocument/2006/relationships/hyperlink" Target="file:///C:\Users\redaktur\MoU%202011\1.%202011%20MoU%20dan%20PKS\01.%20Kerja%20Sama%20dengan%20Swasta%20atau%20LSM\10%20-%2001%20-%202009%20MoU%20Yay%20Madania%20Indonesia.pdf" TargetMode="External"/><Relationship Id="rId6" Type="http://schemas.openxmlformats.org/officeDocument/2006/relationships/hyperlink" Target="file:///C:\Users\redaktur\MoU%202011\1.%202011%20MoU%20dan%20PKS\01.%20Kerja%20Sama%20dengan%20Swasta%20atau%20LSM\16%20-%2001%20-%202011%20MoU%20Yayasan%20Ancor.pdf" TargetMode="External"/><Relationship Id="rId11" Type="http://schemas.openxmlformats.org/officeDocument/2006/relationships/hyperlink" Target="file:///C:\Users\redaktur\MoU%202011\1.%202011%20MoU%20dan%20PKS\01.%20Kerja%20Sama%20dengan%20Swasta%20atau%20LSM\yayasan%20marga%20jaya%20Sejahtera%202011.pdf" TargetMode="External"/><Relationship Id="rId5" Type="http://schemas.openxmlformats.org/officeDocument/2006/relationships/hyperlink" Target="file:///C:\Users\redaktur\MoU%202011\1.%202011%20MoU%20dan%20PKS\01.%20Kerja%20Sama%20dengan%20Swasta%20atau%20LSM\15%20-%2001%20-%202009%20MoU%20Nurul%20Huda.pdf" TargetMode="External"/><Relationship Id="rId15" Type="http://schemas.openxmlformats.org/officeDocument/2006/relationships/hyperlink" Target="file:///C:\Users\redaktur\MoU%202011\1.%202011%20MoU%20dan%20PKS\01.%20Kerja%20Sama%20dengan%20Swasta%20atau%20LSM\Yayasan%20Pertamina%20MoU%202013.pdf" TargetMode="External"/><Relationship Id="rId10" Type="http://schemas.openxmlformats.org/officeDocument/2006/relationships/hyperlink" Target="file:///C:\Users\redaktur\MoU%202011\1.%202011%20MoU%20dan%20PKS\01.%20Kerja%20Sama%20dengan%20Swasta%20atau%20LSM\22%20-%2001%20-%20PKS%202010%20Mayapada%20Hospital%20Tangerang.pdf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file:///C:\Users\redaktur\MoU%202011\1.%202011%20MoU%20dan%20PKS\01.%20Kerja%20Sama%20dengan%20Swasta%20atau%20LSM\12%20-%2001%20-%202010%20%20MoU%20Yay%20Pendidikan%20Vidya%20Dahana%20Patra%20Bontang.pdf" TargetMode="External"/><Relationship Id="rId9" Type="http://schemas.openxmlformats.org/officeDocument/2006/relationships/hyperlink" Target="file:///C:\Users\redaktur\MoU%202011\1.%202011%20MoU%20dan%20PKS\01.%20Kerja%20Sama%20dengan%20Swasta%20atau%20LSM\20%20-%2001%20-%20ADD%202009%20Rumah%20sakit%20khusus%20ibu%20dan%20anak%20kota%20bandung.pdf" TargetMode="External"/><Relationship Id="rId14" Type="http://schemas.openxmlformats.org/officeDocument/2006/relationships/hyperlink" Target="file:///C:\Users\redaktur\MoU%202011\1.%202011%20MoU%20dan%20PKS\01.%20Kerja%20Sama%20dengan%20Swasta%20atau%20LSM\Geusan%20Ulun%20SMK%20MoU%202013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redaktur\MoU%202011\1.%202011%20MoU%20dan%20PKS\02.%20Kerja%20Sama%20antar%20Perguruan%20tinggi\29%20-%2002%20%20MoU%202009%20Stikes%20Muhamadiyah%20Ciamis.bmp" TargetMode="External"/><Relationship Id="rId18" Type="http://schemas.openxmlformats.org/officeDocument/2006/relationships/hyperlink" Target="file:///C:\Users\redaktur\MoU%202011\1.%202011%20MoU%20dan%20PKS\02.%20Kerja%20Sama%20antar%20Perguruan%20tinggi\35%20-%2004%20MoU%202011%20Universitas%20Nasional.pdf" TargetMode="External"/><Relationship Id="rId26" Type="http://schemas.openxmlformats.org/officeDocument/2006/relationships/hyperlink" Target="file:///C:\Users\redaktur\MoU%202011\1.%202011%20MoU%20dan%20PKS\02.%20Kerja%20Sama%20antar%20Perguruan%20tinggi\42%20-%2002%20MoU%202011%20UNMASi.pdf" TargetMode="External"/><Relationship Id="rId39" Type="http://schemas.openxmlformats.org/officeDocument/2006/relationships/hyperlink" Target="file:///C:\Users\redaktur\MoU%202011\1.%202011%20MoU%20dan%20PKS\02.%20Kerja%20Sama%20antar%20Perguruan%20tinggi\Univ%20Borneo%20Tarakan%20MoU%202013.pdf" TargetMode="External"/><Relationship Id="rId21" Type="http://schemas.openxmlformats.org/officeDocument/2006/relationships/hyperlink" Target="file:///C:\Users\redaktur\MoU%202011\1.%202011%20MoU%20dan%20PKS\02.%20Kerja%20Sama%20antar%20Perguruan%20tinggi\37%20-%2002%20MoU%202011%20Universitas%20Dharma%20Agun.pdf" TargetMode="External"/><Relationship Id="rId34" Type="http://schemas.openxmlformats.org/officeDocument/2006/relationships/hyperlink" Target="file:///C:\Users\redaktur\MoU%202011\1.%202011%20MoU%20dan%20PKS\02.%20Kerja%20Sama%20antar%20Perguruan%20tinggi\Poltekes%20JAMBI%202012.pdf" TargetMode="External"/><Relationship Id="rId42" Type="http://schemas.openxmlformats.org/officeDocument/2006/relationships/hyperlink" Target="file:///C:\Users\redaktur\MoU%202011\1.%202011%20MoU%20dan%20PKS\02.%20Kerja%20Sama%20antar%20Perguruan%20tinggi\Maranatha%20MoU%202013.pdf" TargetMode="External"/><Relationship Id="rId47" Type="http://schemas.openxmlformats.org/officeDocument/2006/relationships/hyperlink" Target="file:///C:\Users\redaktur\MoU%202011\1.%202011%20MoU%20dan%20PKS\02.%20Kerja%20Sama%20antar%20Perguruan%20tinggi\UNLAM%20MoU%202013.pdf" TargetMode="External"/><Relationship Id="rId50" Type="http://schemas.openxmlformats.org/officeDocument/2006/relationships/hyperlink" Target="file:///C:\Users\redaktur\MoU%202011\1.%202011%20MoU%20dan%20PKS\02.%20Kerja%20Sama%20antar%20Perguruan%20tinggi\Unjani%20MoU%202014.pdf" TargetMode="External"/><Relationship Id="rId55" Type="http://schemas.openxmlformats.org/officeDocument/2006/relationships/hyperlink" Target="file:///C:\Users\redaktur\MoU%202011\1.%202011%20MoU%20dan%20PKS\02.%20Kerja%20Sama%20antar%20Perguruan%20tinggi\Poltekes%20Bandung%20MoU%202014.pdf" TargetMode="External"/><Relationship Id="rId7" Type="http://schemas.openxmlformats.org/officeDocument/2006/relationships/hyperlink" Target="file:///C:\Users\redaktur\MoU%202011\1.%202011%20MoU%20dan%20PKS\02.%20Kerja%20Sama%20antar%20Perguruan%20tinggi\14%20-%2002%20-%202010%20MoU%20IAIN%20Ar-Raniry%20Darussalam%20Banda%20Aceh.pdf" TargetMode="External"/><Relationship Id="rId12" Type="http://schemas.openxmlformats.org/officeDocument/2006/relationships/hyperlink" Target="file:///C:\Users\redaktur\MoU%202011\1.%202011%20MoU%20dan%20PKS\02.%20Kerja%20Sama%20antar%20Perguruan%20tinggi\28%20-%2002%20%20MoU%202009%20Politeknik%20Kesehatan%20TSM.bmp" TargetMode="External"/><Relationship Id="rId17" Type="http://schemas.openxmlformats.org/officeDocument/2006/relationships/hyperlink" Target="file:///C:\Users\redaktur\MoU%202011\1.%202011%20MoU%20dan%20PKS\02.%20Kerja%20Sama%20antar%20Perguruan%20tinggi\34%20-%2002%20MoU%202011%20Stikes%20MH%20Thamrin.pdf" TargetMode="External"/><Relationship Id="rId25" Type="http://schemas.openxmlformats.org/officeDocument/2006/relationships/hyperlink" Target="file:///C:\Users\redaktur\MoU%202011\1.%202011%20MoU%20dan%20PKS\02.%20Kerja%20Sama%20antar%20Perguruan%20tinggi\41%20-%2002%20MoU%202011%20Univ%20Muhammadiyah%20Yogyakarta.pdf" TargetMode="External"/><Relationship Id="rId33" Type="http://schemas.openxmlformats.org/officeDocument/2006/relationships/hyperlink" Target="file:///C:\Users\redaktur\MoU%202011\1.%202011%20MoU%20dan%20PKS\02.%20Kerja%20Sama%20antar%20Perguruan%20tinggi\Univ%20Singaperbangsa%20Karawang.pdf" TargetMode="External"/><Relationship Id="rId38" Type="http://schemas.openxmlformats.org/officeDocument/2006/relationships/hyperlink" Target="file:///C:\Users\redaktur\MoU%202011\1.%202011%20MoU%20dan%20PKS\02.%20Kerja%20Sama%20antar%20Perguruan%20tinggi\Unissila%20MoU%202010.pdf" TargetMode="External"/><Relationship Id="rId46" Type="http://schemas.openxmlformats.org/officeDocument/2006/relationships/hyperlink" Target="file:///C:\Users\redaktur\MoU%202011\1.%202011%20MoU%20dan%20PKS\02.%20Kerja%20Sama%20antar%20Perguruan%20tinggi\Jambi%20Universitas%20MoU%202014.pdf" TargetMode="External"/><Relationship Id="rId2" Type="http://schemas.openxmlformats.org/officeDocument/2006/relationships/hyperlink" Target="file:///C:\Users\redaktur\MoU%202011\1.%202011%20MoU%20dan%20PKS\02.%20Kerja%20Sama%20antar%20Perguruan%20tinggi\08%20-%2002%20-%202009%20MoU%20Universitas%20Malikussaleh.pdf" TargetMode="External"/><Relationship Id="rId16" Type="http://schemas.openxmlformats.org/officeDocument/2006/relationships/hyperlink" Target="file:///C:\Users\redaktur\MoU%202011\1.%202011%20MoU%20dan%20PKS\02.%20Kerja%20Sama%20antar%20Perguruan%20tinggi\32%20-%2002%20MoU%202009%20Stikes%20Dharma%20Husada%20Bdg.bmp" TargetMode="External"/><Relationship Id="rId20" Type="http://schemas.openxmlformats.org/officeDocument/2006/relationships/hyperlink" Target="file:///C:\Users\redaktur\MoU%202011\1.%202011%20MoU%20dan%20PKS\02.%20Kerja%20Sama%20antar%20Perguruan%20tinggi\36%20-%2004%20PKS%202011%20Universitas%20Pancasila.pdf" TargetMode="External"/><Relationship Id="rId29" Type="http://schemas.openxmlformats.org/officeDocument/2006/relationships/hyperlink" Target="file:///C:\Users\redaktur\MoU%202011\1.%202011%20MoU%20dan%20PKS\02.%20Kerja%20Sama%20antar%20Perguruan%20tinggi\43%20-%2002%20PKS%202011%20Udayana%20.pdf" TargetMode="External"/><Relationship Id="rId41" Type="http://schemas.openxmlformats.org/officeDocument/2006/relationships/hyperlink" Target="file:///C:\Users\redaktur\MoU%202011\1.%202011%20MoU%20dan%20PKS\02.%20Kerja%20Sama%20antar%20Perguruan%20tinggi\Univ%20Swadaya%20Gunung%20Jati%20MoU%202013.pdf" TargetMode="External"/><Relationship Id="rId54" Type="http://schemas.openxmlformats.org/officeDocument/2006/relationships/hyperlink" Target="file:///C:\Users\redaktur\MoU%202011\1.%202011%20MoU%20dan%20PKS\02.%20Kerja%20Sama%20antar%20Perguruan%20tinggi\IAPI%20MoU%202014.pdf" TargetMode="External"/><Relationship Id="rId1" Type="http://schemas.openxmlformats.org/officeDocument/2006/relationships/hyperlink" Target="file:///C:\Users\redaktur\MoU%202011\1.%202011%20MoU%20dan%20PKS\02.%20Kerja%20Sama%20antar%20Perguruan%20tinggi\01%20-%2002%20-%202011%20MoU%20ITB.pdf" TargetMode="External"/><Relationship Id="rId6" Type="http://schemas.openxmlformats.org/officeDocument/2006/relationships/hyperlink" Target="file:///C:\Users\redaktur\MoU%202011\1.%202011%20MoU%20dan%20PKS\02.%20Kerja%20Sama%20antar%20Perguruan%20tinggi\13%20-%2002%20-%202010%20MoU%20Universitas%20Islam%20Negeri%20UIN.pdf" TargetMode="External"/><Relationship Id="rId11" Type="http://schemas.openxmlformats.org/officeDocument/2006/relationships/hyperlink" Target="file:///C:\Users\redaktur\MoU%202011\1.%202011%20MoU%20dan%20PKS\02.%20Kerja%20Sama%20antar%20Perguruan%20tinggi\27%20-%2002%20%20MoU%202009%20Univ%20Pelita%20Harapan.bmp" TargetMode="External"/><Relationship Id="rId24" Type="http://schemas.openxmlformats.org/officeDocument/2006/relationships/hyperlink" Target="file:///C:\Users\redaktur\MoU%202011\1.%202011%20MoU%20dan%20PKS\02.%20Kerja%20Sama%20antar%20Perguruan%20tinggi\40%20-%2002%20MoU%202011%20Universitas%20Pertahanan%20Indonesia.pdf" TargetMode="External"/><Relationship Id="rId32" Type="http://schemas.openxmlformats.org/officeDocument/2006/relationships/hyperlink" Target="file:///C:\Users\redaktur\MoU%202011\1.%202011%20MoU%20dan%20PKS\02.%20Kerja%20Sama%20antar%20Perguruan%20tinggi\02%20-%2041%20Usahid%20MoU%202012.pdf" TargetMode="External"/><Relationship Id="rId37" Type="http://schemas.openxmlformats.org/officeDocument/2006/relationships/hyperlink" Target="file:///C:\Users\redaktur\MoU%202011\1.%202011%20MoU%20dan%20PKS\02.%20Kerja%20Sama%20antar%20Perguruan%20tinggi\Univ%20Garut%20(UNIGA)%20MoU%202013.pdf" TargetMode="External"/><Relationship Id="rId40" Type="http://schemas.openxmlformats.org/officeDocument/2006/relationships/hyperlink" Target="file:///C:\Users\redaktur\MoU%202011\1.%202011%20MoU%20dan%20PKS\02.%20Kerja%20Sama%20antar%20Perguruan%20tinggi\Darwan%20Ali%20Univ%20MoU%202013.pdf" TargetMode="External"/><Relationship Id="rId45" Type="http://schemas.openxmlformats.org/officeDocument/2006/relationships/hyperlink" Target="file:///C:\Users\redaktur\MoU%202011\1.%202011%20MoU%20dan%20PKS\02.%20Kerja%20Sama%20antar%20Perguruan%20tinggi\Univ%20Indonesia%20MoU%202013.pdf" TargetMode="External"/><Relationship Id="rId53" Type="http://schemas.openxmlformats.org/officeDocument/2006/relationships/hyperlink" Target="file:///C:\Users\redaktur\MoU%202011\1.%202011%20MoU%20dan%20PKS\02.%20Kerja%20Sama%20antar%20Perguruan%20tinggi\Univ%20Tanjungpura%20PKS%202014.pdf" TargetMode="External"/><Relationship Id="rId5" Type="http://schemas.openxmlformats.org/officeDocument/2006/relationships/hyperlink" Target="file:///C:\Users\redaktur\MoU%202011\1.%202011%20MoU%20dan%20PKS\02.%20Kerja%20Sama%20antar%20Perguruan%20tinggi\12%20-%2002%20-%202010%20MoU%20Universitas%20Mulawarman.pdf" TargetMode="External"/><Relationship Id="rId15" Type="http://schemas.openxmlformats.org/officeDocument/2006/relationships/hyperlink" Target="file:///C:\Users\redaktur\MoU%202011\1.%202011%20MoU%20dan%20PKS\02.%20Kerja%20Sama%20antar%20Perguruan%20tinggi\31%20-%2002%20%20MoU%202009%20Politeknik%20Kesehatan%20Bdg.bmp" TargetMode="External"/><Relationship Id="rId23" Type="http://schemas.openxmlformats.org/officeDocument/2006/relationships/hyperlink" Target="file:///C:\Users\redaktur\MoU%202011\1.%202011%20MoU%20dan%20PKS\02.%20Kerja%20Sama%20antar%20Perguruan%20tinggi\39%20-%2002%20MoU%202011%20Universitas%20Budi%20Luhur.pdf" TargetMode="External"/><Relationship Id="rId28" Type="http://schemas.openxmlformats.org/officeDocument/2006/relationships/hyperlink" Target="file:///C:\Users\redaktur\MoU%202011\1.%202011%20MoU%20dan%20PKS\02.%20Kerja%20Sama%20antar%20Perguruan%20tinggi\35%20-%2002%20MoU%202011%20Univ%20Riau.pdf" TargetMode="External"/><Relationship Id="rId36" Type="http://schemas.openxmlformats.org/officeDocument/2006/relationships/hyperlink" Target="file:///C:\Users\redaktur\MoU%202011\1.%202011%20MoU%20dan%20PKS\02.%20Kerja%20Sama%20antar%20Perguruan%20tinggi\Univ%20Sriwijaya%20MoU%202012.pdf" TargetMode="External"/><Relationship Id="rId49" Type="http://schemas.openxmlformats.org/officeDocument/2006/relationships/hyperlink" Target="file:///C:\Users\redaktur\MoU%202011\1.%202011%20MoU%20dan%20PKS\02.%20Kerja%20Sama%20antar%20Perguruan%20tinggi\UPH%20MoU%202014.pdf" TargetMode="External"/><Relationship Id="rId10" Type="http://schemas.openxmlformats.org/officeDocument/2006/relationships/hyperlink" Target="file:///C:\Users\redaktur\MoU%202011\1.%202011%20MoU%20dan%20PKS\02.%20Kerja%20Sama%20antar%20Perguruan%20tinggi\26%20-%2002%20%20MoU%202009%20Univ%20Muh%20Sukabumi%20(UMMI).bmp" TargetMode="External"/><Relationship Id="rId19" Type="http://schemas.openxmlformats.org/officeDocument/2006/relationships/hyperlink" Target="file:///C:\Users\redaktur\MoU%202011\1.%202011%20MoU%20dan%20PKS\02.%20Kerja%20Sama%20antar%20Perguruan%20tinggi\36%20-%2004%20MoU%202011%20Universitas%20Pancasila.pdf" TargetMode="External"/><Relationship Id="rId31" Type="http://schemas.openxmlformats.org/officeDocument/2006/relationships/hyperlink" Target="file:///C:\Users\redaktur\MoU%202011\1.%202011%20MoU%20dan%20PKS\02.%20Kerja%20Sama%20antar%20Perguruan%20tinggi\40%20-%20%2002%20moU%202012%20UIN%20Bandung.pdf" TargetMode="External"/><Relationship Id="rId44" Type="http://schemas.openxmlformats.org/officeDocument/2006/relationships/hyperlink" Target="file:///C:\Users\redaktur\MoU%202011\1.%202011%20MoU%20dan%20PKS\02.%20Kerja%20Sama%20antar%20Perguruan%20tinggi\Polban%20MoU%202013.pdf" TargetMode="External"/><Relationship Id="rId52" Type="http://schemas.openxmlformats.org/officeDocument/2006/relationships/hyperlink" Target="file:///C:\Users\redaktur\MoU%202011\1.%202011%20MoU%20dan%20PKS\02.%20Kerja%20Sama%20antar%20Perguruan%20tinggi\Unhas%20MoU%202014.pdf" TargetMode="External"/><Relationship Id="rId4" Type="http://schemas.openxmlformats.org/officeDocument/2006/relationships/hyperlink" Target="file:///C:\Users\redaktur\MoU%202011\1.%202011%20MoU%20dan%20PKS\02.%20Kerja%20Sama%20antar%20Perguruan%20tinggi\10%20-%2002%20-%202009%20MoU%20Universitas%20SAM%20Ratulangi.pdf" TargetMode="External"/><Relationship Id="rId9" Type="http://schemas.openxmlformats.org/officeDocument/2006/relationships/hyperlink" Target="file:///C:\Users\redaktur\MoU%202011\1.%202011%20MoU%20dan%20PKS\02.%20Kerja%20Sama%20antar%20Perguruan%20tinggi\16%20-%2002%20-%202010%20MoU%20Univeritas%20Negeri%20Padang.pdf" TargetMode="External"/><Relationship Id="rId14" Type="http://schemas.openxmlformats.org/officeDocument/2006/relationships/hyperlink" Target="file:///C:\Users\redaktur\MoU%202011\1.%202011%20MoU%20dan%20PKS\02.%20Kerja%20Sama%20antar%20Perguruan%20tinggi\30%20-%2002%20%20MoU%202009%20Stikes%20Bina%20Putra%20Banjar.bmp" TargetMode="External"/><Relationship Id="rId22" Type="http://schemas.openxmlformats.org/officeDocument/2006/relationships/hyperlink" Target="file:///C:\Users\redaktur\MoU%202011\1.%202011%20MoU%20dan%20PKS\02.%20Kerja%20Sama%20antar%20Perguruan%20tinggi\38%20-%2002%20MoU%202011%20Poltekes%20TNI%20AU%20Ciumbuleuit.txt" TargetMode="External"/><Relationship Id="rId27" Type="http://schemas.openxmlformats.org/officeDocument/2006/relationships/hyperlink" Target="file:///C:\Users\redaktur\MoU%202011\1.%202011%20MoU%20dan%20PKS\02.%20Kerja%20Sama%20antar%20Perguruan%20tinggi\43%20-%2002%20MoU%202011%20Univ%20Udayana.pdf" TargetMode="External"/><Relationship Id="rId30" Type="http://schemas.openxmlformats.org/officeDocument/2006/relationships/hyperlink" Target="file:///C:\Users\redaktur\MoU%202011\1.%202011%20MoU%20dan%20PKS\02.%20Kerja%20Sama%20antar%20Perguruan%20tinggi\39%20-%2000%20MoU%202012%20Jambi%20Univ.pdf" TargetMode="External"/><Relationship Id="rId35" Type="http://schemas.openxmlformats.org/officeDocument/2006/relationships/hyperlink" Target="file:///C:\Users\redaktur\MoU%202011\1.%202011%20MoU%20dan%20PKS\02.%20Kerja%20Sama%20antar%20Perguruan%20tinggi\Univ%20Proklamasi%2045%20MoU%202012.pdf" TargetMode="External"/><Relationship Id="rId43" Type="http://schemas.openxmlformats.org/officeDocument/2006/relationships/hyperlink" Target="file:///C:\Users\redaktur\MoU%202011\1.%202011%20MoU%20dan%20PKS\02.%20Kerja%20Sama%20antar%20Perguruan%20tinggi\univ%20Halo%20Oleo%20MoU%202013.pdf" TargetMode="External"/><Relationship Id="rId48" Type="http://schemas.openxmlformats.org/officeDocument/2006/relationships/hyperlink" Target="file:///C:\Users\redaktur\MoU%202011\1.%202011%20MoU%20dan%20PKS\02.%20Kerja%20Sama%20antar%20Perguruan%20tinggi\Stikes%20Dehasen%20Bengkulu%20PKS%202014.pdf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file:///C:\Users\redaktur\MoU%202011\1.%202011%20MoU%20dan%20PKS\02.%20Kerja%20Sama%20antar%20Perguruan%20tinggi\15%20-%2002%20-%202010%20MoU%20Univeritas%20Siliwangi.pdf" TargetMode="External"/><Relationship Id="rId51" Type="http://schemas.openxmlformats.org/officeDocument/2006/relationships/hyperlink" Target="file:///C:\Users\redaktur\MoU%202011\1.%202011%20MoU%20dan%20PKS\02.%20Kerja%20Sama%20antar%20Perguruan%20tinggi\Univ%20Tanjungpura%20MoU%202014.pdf" TargetMode="External"/><Relationship Id="rId3" Type="http://schemas.openxmlformats.org/officeDocument/2006/relationships/hyperlink" Target="file:///C:\Users\redaktur\MoU%202011\1.%202011%20MoU%20dan%20PKS\02.%20Kerja%20Sama%20antar%20Perguruan%20tinggi\09%20-%2002%20-%202009%20MoU%20Universitas%20Tanjungpura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redaktur\MoU%202011\1.%202011%20MoU%20dan%20PKS\03.%20Kerja%20Sama%20dengan%20Perusahaan\29%20-%2000%20-%202010%20MoU%20Star%20Energy.pdf" TargetMode="External"/><Relationship Id="rId18" Type="http://schemas.openxmlformats.org/officeDocument/2006/relationships/hyperlink" Target="file:///C:\Users\redaktur\MoU%202011\1.%202011%20MoU%20dan%20PKS\03.%20Kerja%20Sama%20dengan%20Perusahaan\30%20-%2000%20-%202011%20PKS%20PADMA.pdf" TargetMode="External"/><Relationship Id="rId26" Type="http://schemas.openxmlformats.org/officeDocument/2006/relationships/hyperlink" Target="file:///C:\Users\redaktur\MoU%202011\1.%202011%20MoU%20dan%20PKS\03.%20Kerja%20Sama%20dengan%20Perusahaan\Kompas%20Gramedia%20PKS%202012.pdf" TargetMode="External"/><Relationship Id="rId39" Type="http://schemas.openxmlformats.org/officeDocument/2006/relationships/hyperlink" Target="file:///C:\Users\redaktur\MoU%202011\1.%202011%20MoU%20dan%20PKS\00.%20Kerja%20Sama%20dengan%20Lembaga%20Pemerintah\81%20-%2000%20MoU%202009%20Bank%20Bukopin.pdf" TargetMode="External"/><Relationship Id="rId21" Type="http://schemas.openxmlformats.org/officeDocument/2006/relationships/hyperlink" Target="file:///C:\Users\redaktur\MoU%202011\1.%202011%20MoU%20dan%20PKS\03.%20Kerja%20Sama%20dengan%20Perusahaan\29%20-%2003%20Aman%20PKS%202011%20star%20.pdf" TargetMode="External"/><Relationship Id="rId34" Type="http://schemas.openxmlformats.org/officeDocument/2006/relationships/hyperlink" Target="file:///C:\Users\redaktur\MoU%202011\1.%202011%20MoU%20dan%20PKS\03.%20Kerja%20Sama%20dengan%20Perusahaan\Star%20Energy%20ADD%20PKS%20No.%2014883.pdf" TargetMode="External"/><Relationship Id="rId42" Type="http://schemas.openxmlformats.org/officeDocument/2006/relationships/hyperlink" Target="file:///C:\Users\redaktur\MoU%202011\1.%202011%20MoU%20dan%20PKS\03.%20Kerja%20Sama%20dengan%20Perusahaan\Galih%20Estetika%20MoU%202013.pdf" TargetMode="External"/><Relationship Id="rId47" Type="http://schemas.openxmlformats.org/officeDocument/2006/relationships/hyperlink" Target="file:///C:\Users\redaktur\MoU%202011\1.%202011%20MoU%20dan%20PKS\03.%20Kerja%20Sama%20dengan%20Perusahaan\BRIL%20MoU%202013.pdf" TargetMode="External"/><Relationship Id="rId50" Type="http://schemas.openxmlformats.org/officeDocument/2006/relationships/hyperlink" Target="file:///C:\Users\redaktur\MoU%202011\1.%202011%20MoU%20dan%20PKS\03.%20Kerja%20Sama%20dengan%20Perusahaan\Edem%20Keramik%20MoU%202014.pdf" TargetMode="External"/><Relationship Id="rId55" Type="http://schemas.openxmlformats.org/officeDocument/2006/relationships/hyperlink" Target="file:///C:\Users\redaktur\MoU%202011\1.%202011%20MoU%20dan%20PKS\03.%20Kerja%20Sama%20dengan%20Perusahaan\Telkomsel%20CGU%20PKS%202014%20oke.pdf" TargetMode="External"/><Relationship Id="rId63" Type="http://schemas.openxmlformats.org/officeDocument/2006/relationships/hyperlink" Target="file:///C:\Users\redaktur\MoU%202011\1.%202011%20MoU%20dan%20PKS\03.%20Kerja%20Sama%20dengan%20Perusahaan\Star%20Energy%2011741%20PKS%20ADD%202014.pdf" TargetMode="External"/><Relationship Id="rId7" Type="http://schemas.openxmlformats.org/officeDocument/2006/relationships/hyperlink" Target="file:///C:\Users\redaktur\MoU%202011\1.%202011%20MoU%20dan%20PKS\03.%20Kerja%20Sama%20dengan%20Perusahaan\22%20-%2000%20-%202009%20MoU%20PT%20Exodus%20Rekawisatama.pdf" TargetMode="External"/><Relationship Id="rId2" Type="http://schemas.openxmlformats.org/officeDocument/2006/relationships/hyperlink" Target="file:///C:\Users\redaktur\MoU%202011\1.%202011%20MoU%20dan%20PKS\03.%20Kerja%20Sama%20dengan%20Perusahaan\14%20-%2000%20-%202009%20MoU%20PT%20Pro%20Fajar.pdf" TargetMode="External"/><Relationship Id="rId16" Type="http://schemas.openxmlformats.org/officeDocument/2006/relationships/hyperlink" Target="file:///C:\Users\redaktur\MoU%202011\1.%202011%20MoU%20dan%20PKS\03.%20Kerja%20Sama%20dengan%20Perusahaan\31-%2003%20-%20PKS%202011%20PT.%20Telkomsel.pdf" TargetMode="External"/><Relationship Id="rId20" Type="http://schemas.openxmlformats.org/officeDocument/2006/relationships/hyperlink" Target="file:///C:\Users\redaktur\MoU%202011\1.%202011%20MoU%20dan%20PKS\03.%20Kerja%20Sama%20dengan%20Perusahaan\29%20-%2003%20PKS%202011%20Star%20Energi.pdf" TargetMode="External"/><Relationship Id="rId29" Type="http://schemas.openxmlformats.org/officeDocument/2006/relationships/hyperlink" Target="file:///C:\Users\redaktur\MoU%202011\1.%202011%20MoU%20dan%20PKS\03.%20Kerja%20Sama%20dengan%20Perusahaan\Rosda%20karya%20PKS%202012.pdf" TargetMode="External"/><Relationship Id="rId41" Type="http://schemas.openxmlformats.org/officeDocument/2006/relationships/hyperlink" Target="file:///C:\Users\redaktur\MoU%202011\1.%202011%20MoU%20dan%20PKS\03.%20Kerja%20Sama%20dengan%20Perusahaan\ADD%20PKS%20Triputra%202013.pdf" TargetMode="External"/><Relationship Id="rId54" Type="http://schemas.openxmlformats.org/officeDocument/2006/relationships/hyperlink" Target="file:///C:\Users\redaktur\MoU%202011\1.%202011%20MoU%20dan%20PKS\03.%20Kerja%20Sama%20dengan%20Perusahaan\Indocita%20Karya%20Global%20MoU%202014.pdf" TargetMode="External"/><Relationship Id="rId62" Type="http://schemas.openxmlformats.org/officeDocument/2006/relationships/hyperlink" Target="file:///C:\Users\redaktur\MoU%202011\1.%202011%20MoU%20dan%20PKS\03.%20Kerja%20Sama%20dengan%20Perusahaan\Star%20Energy%2011740%20PKS%202014.pdf" TargetMode="External"/><Relationship Id="rId1" Type="http://schemas.openxmlformats.org/officeDocument/2006/relationships/hyperlink" Target="file:///C:\Users\redaktur\MoU%202011\1.%202011%20MoU%20dan%20PKS\03.%20Kerja%20Sama%20dengan%20Perusahaan\13%20-%2000%20-%202009%20MoU%20Poul%20try%20Tanjung%20Mulya%20Group.pdf" TargetMode="External"/><Relationship Id="rId6" Type="http://schemas.openxmlformats.org/officeDocument/2006/relationships/hyperlink" Target="file:///C:\Users\redaktur\MoU%202011\1.%202011%20MoU%20dan%20PKS\03.%20Kerja%20Sama%20dengan%20Perusahaan\21%20-%2000%20-%202009%20MoU%20PT%20Caladi%20Lima%20Sembilan.pdf" TargetMode="External"/><Relationship Id="rId11" Type="http://schemas.openxmlformats.org/officeDocument/2006/relationships/hyperlink" Target="file:///C:\Users\redaktur\MoU%202011\1.%202011%20MoU%20dan%20PKS\03.%20Kerja%20Sama%20dengan%20Perusahaan\27%20-%2000%20-%202009%20MoU%20PT%20Bank%20Central%20Asia.pdf" TargetMode="External"/><Relationship Id="rId24" Type="http://schemas.openxmlformats.org/officeDocument/2006/relationships/hyperlink" Target="file:///C:\Users\redaktur\MoU%202011\1.%202011%20MoU%20dan%20PKS\03.%20Kerja%20Sama%20dengan%20Perusahaan\35%20-%2003%20PKS%202011%20Saung%20Ujo.pdf" TargetMode="External"/><Relationship Id="rId32" Type="http://schemas.openxmlformats.org/officeDocument/2006/relationships/hyperlink" Target="file:///C:\Users\redaktur\MoU%202011\1.%202011%20MoU%20dan%20PKS\03.%20Kerja%20Sama%20dengan%20Perusahaan\JNE%20MoU%202012.pdf" TargetMode="External"/><Relationship Id="rId37" Type="http://schemas.openxmlformats.org/officeDocument/2006/relationships/hyperlink" Target="file:///C:\Users\redaktur\MoU%202011\1.%202011%20MoU%20dan%20PKS\03.%20Kerja%20Sama%20dengan%20Perusahaan\Grafindo%20MoU%202013.pdf" TargetMode="External"/><Relationship Id="rId40" Type="http://schemas.openxmlformats.org/officeDocument/2006/relationships/hyperlink" Target="file:///C:\Users\redaktur\MoU%202011\1.%202011%20MoU%20dan%20PKS\00.%20Kerja%20Sama%20dengan%20Lembaga%20Pemerintah\81%20-%2000%20PKS%202009%20Bank%20Bukopin.pdf" TargetMode="External"/><Relationship Id="rId45" Type="http://schemas.openxmlformats.org/officeDocument/2006/relationships/hyperlink" Target="file:///C:\Users\redaktur\MoU%202011\1.%202011%20MoU%20dan%20PKS\03.%20Kerja%20Sama%20dengan%20Perusahaan\Central%20Proteinaprima%20MOU%202013.pdf" TargetMode="External"/><Relationship Id="rId53" Type="http://schemas.openxmlformats.org/officeDocument/2006/relationships/hyperlink" Target="file:///C:\Users\redaktur\MoU%202011\1.%202011%20MoU%20dan%20PKS\03.%20Kerja%20Sama%20dengan%20Perusahaan\Iol%20Indonesia%20MoU%202013.pdf" TargetMode="External"/><Relationship Id="rId58" Type="http://schemas.openxmlformats.org/officeDocument/2006/relationships/hyperlink" Target="file:///C:\Users\redaktur\MoU%202011\1.%202011%20MoU%20dan%20PKS\03.%20Kerja%20Sama%20dengan%20Perusahaan\The%20Jakarta%20Pos%20PKS%202014.pdf" TargetMode="External"/><Relationship Id="rId5" Type="http://schemas.openxmlformats.org/officeDocument/2006/relationships/hyperlink" Target="file:///C:\Users\redaktur\MoU%202011\1.%202011%20MoU%20dan%20PKS\03.%20Kerja%20Sama%20dengan%20Perusahaan\20%20-%2000%20-%202009%20PKS%20PT%20Catalyst%20Business%20Solution.pdf" TargetMode="External"/><Relationship Id="rId15" Type="http://schemas.openxmlformats.org/officeDocument/2006/relationships/hyperlink" Target="file:///C:\Users\redaktur\MoU%202011\1.%202011%20MoU%20dan%20PKS\03.%20Kerja%20Sama%20dengan%20Perusahaan\31-%2003%20-%20MoU%202011%20PT.%20Telkomsel.pdf" TargetMode="External"/><Relationship Id="rId23" Type="http://schemas.openxmlformats.org/officeDocument/2006/relationships/hyperlink" Target="file:///C:\Users\redaktur\MoU%202011\1.%202011%20MoU%20dan%20PKS\03.%20Kerja%20Sama%20dengan%20Perusahaan\35%20-%2003%20MoU%202011%20Saung%20Ujo.pdf" TargetMode="External"/><Relationship Id="rId28" Type="http://schemas.openxmlformats.org/officeDocument/2006/relationships/hyperlink" Target="file:///C:\Users\redaktur\MoU%202011\1.%202011%20MoU%20dan%20PKS\03.%20Kerja%20Sama%20dengan%20Perusahaan\Rosda%20Karya%20MoU%202012.pdf" TargetMode="External"/><Relationship Id="rId36" Type="http://schemas.openxmlformats.org/officeDocument/2006/relationships/hyperlink" Target="file:///C:\Users\redaktur\MoU%202011\1.%202011%20MoU%20dan%20PKS\03.%20Kerja%20Sama%20dengan%20Perusahaan\Padma%20ADD%20PKS%202013.pdf" TargetMode="External"/><Relationship Id="rId49" Type="http://schemas.openxmlformats.org/officeDocument/2006/relationships/hyperlink" Target="file:///C:\Users\redaktur\MoU%202011\1.%202011%20MoU%20dan%20PKS\03.%20Kerja%20Sama%20dengan%20Perusahaan\Sewu%20Segar%20Nusantara%20MoU%202013.pdf" TargetMode="External"/><Relationship Id="rId57" Type="http://schemas.openxmlformats.org/officeDocument/2006/relationships/hyperlink" Target="file:///C:\Users\redaktur\MoU%202011\1.%202011%20MoU%20dan%20PKS\03.%20Kerja%20Sama%20dengan%20Perusahaan\The%20Jakarta%20Pos%20MoU%202014.pdf" TargetMode="External"/><Relationship Id="rId61" Type="http://schemas.openxmlformats.org/officeDocument/2006/relationships/hyperlink" Target="file:///C:\Users\redaktur\MoU%202011\1.%202011%20MoU%20dan%20PKS\03.%20Kerja%20Sama%20dengan%20Perusahaan\Citilink%20MoU%202014.pdf" TargetMode="External"/><Relationship Id="rId10" Type="http://schemas.openxmlformats.org/officeDocument/2006/relationships/hyperlink" Target="file:///C:\Users\redaktur\MoU%202011\1.%202011%20MoU%20dan%20PKS\03.%20Kerja%20Sama%20dengan%20Perusahaan\26%20-%2000%20-%202009%20MoU%20PT%20Alamanda%20Sejati%20Utama.pdf" TargetMode="External"/><Relationship Id="rId19" Type="http://schemas.openxmlformats.org/officeDocument/2006/relationships/hyperlink" Target="file:///C:\Users\redaktur\MoU%202011\1.%202011%20MoU%20dan%20PKS\03.%20Kerja%20Sama%20dengan%20Perusahaan\33%20-%2003%20MoU%202011%20PT%20Bank%20Syariah%20Mandiri.pdf" TargetMode="External"/><Relationship Id="rId31" Type="http://schemas.openxmlformats.org/officeDocument/2006/relationships/hyperlink" Target="file:///C:\Users\redaktur\MoU%202011\1.%202011%20MoU%20dan%20PKS\03.%20Kerja%20Sama%20dengan%20Perusahaan\Iptekindo%20MoU%202012.pdf" TargetMode="External"/><Relationship Id="rId44" Type="http://schemas.openxmlformats.org/officeDocument/2006/relationships/hyperlink" Target="file:///C:\Users\redaktur\MoU%202011\1.%202011%20MoU%20dan%20PKS\03.%20Kerja%20Sama%20dengan%20Perusahaan\Joogangs%20foods%20MoU%202013.pdf" TargetMode="External"/><Relationship Id="rId52" Type="http://schemas.openxmlformats.org/officeDocument/2006/relationships/hyperlink" Target="file:///C:\Users\redaktur\MoU%202011\1.%202011%20MoU%20dan%20PKS\03.%20Kerja%20Sama%20dengan%20Perusahaan\Trans%20Jawa-Sulawesi%20MoU%202013.pdf" TargetMode="External"/><Relationship Id="rId60" Type="http://schemas.openxmlformats.org/officeDocument/2006/relationships/hyperlink" Target="file:///C:\Users\redaktur\MoU%202011\1.%202011%20MoU%20dan%20PKS\03.%20Kerja%20Sama%20dengan%20Perusahaan\Sentra%20Ramie%20KD%20MoU%202014.pdf" TargetMode="External"/><Relationship Id="rId65" Type="http://schemas.openxmlformats.org/officeDocument/2006/relationships/printerSettings" Target="../printerSettings/printerSettings5.bin"/><Relationship Id="rId4" Type="http://schemas.openxmlformats.org/officeDocument/2006/relationships/hyperlink" Target="file:///C:\Users\redaktur\MoU%202011\1.%202011%20MoU%20dan%20PKS\03.%20Kerja%20Sama%20dengan%20Perusahaan\20%20-%2000%20-%202009%20MoU%20PT%20Catalyst%20Business%20Solution.pdf" TargetMode="External"/><Relationship Id="rId9" Type="http://schemas.openxmlformats.org/officeDocument/2006/relationships/hyperlink" Target="file:///C:\Users\redaktur\MoU%202011\1.%202011%20MoU%20dan%20PKS\03.%20Kerja%20Sama%20dengan%20Perusahaan\25%20-%2000%20-%202009%20PKS%20PT%20Widya%20Padjadjaran.pdf" TargetMode="External"/><Relationship Id="rId14" Type="http://schemas.openxmlformats.org/officeDocument/2006/relationships/hyperlink" Target="file:///C:\Users\redaktur\MoU%202011\1.%202011%20MoU%20dan%20PKS\03.%20Kerja%20Sama%20dengan%20Perusahaan\30%20-%2000%20-%202010%20MoU%20PADMA.pdf" TargetMode="External"/><Relationship Id="rId22" Type="http://schemas.openxmlformats.org/officeDocument/2006/relationships/hyperlink" Target="file:///C:\Users\redaktur\MoU%202011\1.%202011%20MoU%20dan%20PKS\03.%20Kerja%20Sama%20dengan%20Perusahaan\34%20-%2003%20MoU%202011%20Al-Masoem.pdf" TargetMode="External"/><Relationship Id="rId27" Type="http://schemas.openxmlformats.org/officeDocument/2006/relationships/hyperlink" Target="file:///C:\Users\redaktur\MoU%202011\1.%202011%20MoU%20dan%20PKS\02.%20Kerja%20Sama%20antar%20Perguruan%20tinggi\Univ%20Singaperbangsa%20Karawang.pdf" TargetMode="External"/><Relationship Id="rId30" Type="http://schemas.openxmlformats.org/officeDocument/2006/relationships/hyperlink" Target="file:///C:\Users\redaktur\MoU%202011\1.%202011%20MoU%20dan%20PKS\03.%20Kerja%20Sama%20dengan%20Perusahaan\PT%20Sony%20Indonesia0001.pdf" TargetMode="External"/><Relationship Id="rId35" Type="http://schemas.openxmlformats.org/officeDocument/2006/relationships/hyperlink" Target="file:///C:\Users\redaktur\MoU%202011\1.%202011%20MoU%20dan%20PKS\03.%20Kerja%20Sama%20dengan%20Perusahaan\Star%20Energy%20ADD%20No%20PKs%2015891.pdf" TargetMode="External"/><Relationship Id="rId43" Type="http://schemas.openxmlformats.org/officeDocument/2006/relationships/hyperlink" Target="file:///C:\Users\redaktur\MoU%202011\1.%202011%20MoU%20dan%20PKS\03.%20Kerja%20Sama%20dengan%20Perusahaan\Techtar%20Farm%20and%20Food%20MoU%202013.pdf" TargetMode="External"/><Relationship Id="rId48" Type="http://schemas.openxmlformats.org/officeDocument/2006/relationships/hyperlink" Target="file:///C:\Users\redaktur\MoU%202011\1.%202011%20MoU%20dan%20PKS\03.%20Kerja%20Sama%20dengan%20Perusahaan\Asosiasi%20Logistik%20Indonesia%20MoU%202013.pdf" TargetMode="External"/><Relationship Id="rId56" Type="http://schemas.openxmlformats.org/officeDocument/2006/relationships/hyperlink" Target="file:///C:\Users\redaktur\MoU%202011\1.%202011%20MoU%20dan%20PKS\03.%20Kerja%20Sama%20dengan%20Perusahaan\PT%20INDOCITA%20K%20G%20PKS%202014.pdf" TargetMode="External"/><Relationship Id="rId64" Type="http://schemas.openxmlformats.org/officeDocument/2006/relationships/hyperlink" Target="file:///C:\Users\redaktur\MoU%202011\1.%202011%20MoU%20dan%20PKS\03.%20Kerja%20Sama%20dengan%20Perusahaan\Star%20Energy%2011742%20PKS%20ADD%202014.pdf" TargetMode="External"/><Relationship Id="rId8" Type="http://schemas.openxmlformats.org/officeDocument/2006/relationships/hyperlink" Target="file:///C:\Users\redaktur\MoU%202011\1.%202011%20MoU%20dan%20PKS\03.%20Kerja%20Sama%20dengan%20Perusahaan\25%20-%2000%20-%202009%20MoU%20PT%20Widya%20Padjadjaran.pdf" TargetMode="External"/><Relationship Id="rId51" Type="http://schemas.openxmlformats.org/officeDocument/2006/relationships/hyperlink" Target="file:///C:\Users\redaktur\MoU%202011\1.%202011%20MoU%20dan%20PKS\03.%20Kerja%20Sama%20dengan%20Perusahaan\WilQis%20CV%20MoU%202014.pdf" TargetMode="External"/><Relationship Id="rId3" Type="http://schemas.openxmlformats.org/officeDocument/2006/relationships/hyperlink" Target="file:///C:\Users\redaktur\MoU%202011\1.%202011%20MoU%20dan%20PKS\03.%20Kerja%20Sama%20dengan%20Perusahaan\14%20-%2000%20-%202009%20PKS%20PT%20Pro%20Fajar.pdf" TargetMode="External"/><Relationship Id="rId12" Type="http://schemas.openxmlformats.org/officeDocument/2006/relationships/hyperlink" Target="file:///C:\Users\redaktur\MoU%202011\1.%202011%20MoU%20dan%20PKS\03.%20Kerja%20Sama%20dengan%20Perusahaan\28%20-%2000%20-%202010%20MoU%20PT%20Bank%20Himpunan%20Saudara%201906.pdf" TargetMode="External"/><Relationship Id="rId17" Type="http://schemas.openxmlformats.org/officeDocument/2006/relationships/hyperlink" Target="file:///C:\Users\redaktur\MoU%202011\1.%202011%20MoU%20dan%20PKS\03.%20Kerja%20Sama%20dengan%20Perusahaan\32%20-%2003%20MoU%202011%20PT%20Triputra%20Investindo%20Arya.pdf" TargetMode="External"/><Relationship Id="rId25" Type="http://schemas.openxmlformats.org/officeDocument/2006/relationships/hyperlink" Target="file:///C:\Users\redaktur\MoU%202011\1.%202011%20MoU%20dan%20PKS\03.%20Kerja%20Sama%20dengan%20Perusahaan\Kompas%20Gramedia%20MoU%202012.pdf" TargetMode="External"/><Relationship Id="rId33" Type="http://schemas.openxmlformats.org/officeDocument/2006/relationships/hyperlink" Target="file:///C:\Users\redaktur\MoU%202011\1.%202011%20MoU%20dan%20PKS\00.%20Kerja%20Sama%20dengan%20Lembaga%20Pemerintah\The%20Asia%20Foundation%202012.pdf" TargetMode="External"/><Relationship Id="rId38" Type="http://schemas.openxmlformats.org/officeDocument/2006/relationships/hyperlink" Target="file:///C:\Users\redaktur\MoU%202011\1.%202011%20MoU%20dan%20PKS\03.%20Kerja%20Sama%20dengan%20Perusahaan\Grafindo%20PKS%202013.pdf" TargetMode="External"/><Relationship Id="rId46" Type="http://schemas.openxmlformats.org/officeDocument/2006/relationships/hyperlink" Target="file:///C:\Users\redaktur\MoU%202011\1.%202011%20MoU%20dan%20PKS\03.%20Kerja%20Sama%20dengan%20Perusahaan\cv%20lumbung%20mas%20lestari%20MoU%202013.pdf" TargetMode="External"/><Relationship Id="rId59" Type="http://schemas.openxmlformats.org/officeDocument/2006/relationships/hyperlink" Target="file:///C:\Users\redaktur\MoU%202011\1.%202011%20MoU%20dan%20PKS\03.%20Kerja%20Sama%20dengan%20Perusahaan\Kartika%20Pancar%20Rizki%20MoU%20201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redaktur\MoU%202011\1.%202011%20MoU%20dan%20PKS\04.%20Kerjasama%20Lain-lain\08%20-%2004%20MoU%202011%20SMKN%201%20Maja%20Majalengka.pdf" TargetMode="External"/><Relationship Id="rId13" Type="http://schemas.openxmlformats.org/officeDocument/2006/relationships/hyperlink" Target="file:///C:\Users\redaktur\MoU%202011\1.%202011%20MoU%20dan%20PKS\04.%20Kerjasama%20Lain-lain\13%20-%2004%20MoU%202011%20SMK%20SPP%20Tanjungsari.pdf" TargetMode="External"/><Relationship Id="rId18" Type="http://schemas.openxmlformats.org/officeDocument/2006/relationships/hyperlink" Target="file:///C:\Users\redaktur\MoU%202011\1.%202011%20MoU%20dan%20PKS\04.%20Kerjasama%20Lain-lain\IKA%20UNPAD%202013.pdf" TargetMode="External"/><Relationship Id="rId26" Type="http://schemas.openxmlformats.org/officeDocument/2006/relationships/hyperlink" Target="file:///C:\Users\redaktur\MoU%202011\1.%202011%20MoU%20dan%20PKS\04.%20Kerjasama%20Lain-lain\10904%20Esam%20PKs%2020140001.pdf" TargetMode="External"/><Relationship Id="rId3" Type="http://schemas.openxmlformats.org/officeDocument/2006/relationships/hyperlink" Target="file:///C:\Users\redaktur\MoU%202011\1.%202011%20MoU%20dan%20PKS\04.%20Kerjasama%20Lain-lain\03%20-04%20MoU%202011%20SMKN%203%20Baleendah.pdf" TargetMode="External"/><Relationship Id="rId21" Type="http://schemas.openxmlformats.org/officeDocument/2006/relationships/hyperlink" Target="file:///C:\Users\redaktur\MoU%202011\1.%202011%20MoU%20dan%20PKS\04.%20Kerjasama%20Lain-lain\10828%20Hayder%20PKS%20%2020140001.pdf" TargetMode="External"/><Relationship Id="rId7" Type="http://schemas.openxmlformats.org/officeDocument/2006/relationships/hyperlink" Target="file:///C:\Users\redaktur\MoU%202011\1.%202011%20MoU%20dan%20PKS\04.%20Kerjasama%20Lain-lain\07%20-%2004%20MoU%202011%20SMKN%205%20Pangalengan.pdf" TargetMode="External"/><Relationship Id="rId12" Type="http://schemas.openxmlformats.org/officeDocument/2006/relationships/hyperlink" Target="file:///C:\Users\redaktur\MoU%202011\1.%202011%20MoU%20dan%20PKS\04.%20Kerjasama%20Lain-lain\12%20-%2004%20MoU%202011%20SMK%20Bandung%20Selatan%201.pdf" TargetMode="External"/><Relationship Id="rId17" Type="http://schemas.openxmlformats.org/officeDocument/2006/relationships/hyperlink" Target="file:///C:\Users\redaktur\MoU%202011\1.%202011%20MoU%20dan%20PKS\04.%20Kerjasama%20Lain-lain\17%20-%2004%20PKS%202011%20Asosiasi%20Solidaritas%20Sosial%20dan%20Ekonomi%20Negara-2%20PAsifik.pdf" TargetMode="External"/><Relationship Id="rId25" Type="http://schemas.openxmlformats.org/officeDocument/2006/relationships/hyperlink" Target="file:///C:\Users\redaktur\MoU%202011\1.%202011%20MoU%20dan%20PKS\04.%20Kerjasama%20Lain-lain\10903%20Hassan%20PKS%2020140001.pdf" TargetMode="External"/><Relationship Id="rId2" Type="http://schemas.openxmlformats.org/officeDocument/2006/relationships/hyperlink" Target="file:///C:\Users\redaktur\MoU%202011\1.%202011%20MoU%20dan%20PKS\04.%20Kerjasama%20Lain-lain\02%20-%2004%20MoU%202011%20SMKN%202%20Subang.pdf" TargetMode="External"/><Relationship Id="rId16" Type="http://schemas.openxmlformats.org/officeDocument/2006/relationships/hyperlink" Target="file:///C:\Users\redaktur\MoU%202011\1.%202011%20MoU%20dan%20PKS\04.%20Kerjasama%20Lain-lain\16%20-%2004%20MoU%202011%20SMKN%204%20Garut%20.pdf" TargetMode="External"/><Relationship Id="rId20" Type="http://schemas.openxmlformats.org/officeDocument/2006/relationships/hyperlink" Target="file:///C:\Users\redaktur\MoU%202011\1.%202011%20MoU%20dan%20PKS\04.%20Kerjasama%20Lain-lain\SMKN%20Sukasari.pdf" TargetMode="External"/><Relationship Id="rId29" Type="http://schemas.openxmlformats.org/officeDocument/2006/relationships/hyperlink" Target="file:///C:\Users\redaktur\MoU%202011\1.%202011%20MoU%20dan%20PKS\04.%20Kerjasama%20Lain-lain\10906%20Ramzy%20PKS%2020140001.pdf" TargetMode="External"/><Relationship Id="rId1" Type="http://schemas.openxmlformats.org/officeDocument/2006/relationships/hyperlink" Target="file:///C:\Users\redaktur\MoU%202011\1.%202011%20MoU%20dan%20PKS\04.%20Kerjasama%20Lain-lain\01%20-%2004%20MoU%202011%20SMKN%203%20Kuningan.pdf" TargetMode="External"/><Relationship Id="rId6" Type="http://schemas.openxmlformats.org/officeDocument/2006/relationships/hyperlink" Target="file:///C:\Users\redaktur\MoU%202011\1.%202011%20MoU%20dan%20PKS\04.%20Kerjasama%20Lain-lain\06%20-%2004%20MoU%202011%20SMKN%205%20Garut.pdf" TargetMode="External"/><Relationship Id="rId11" Type="http://schemas.openxmlformats.org/officeDocument/2006/relationships/hyperlink" Target="file:///C:\Users\redaktur\MoU%202011\1.%202011%20MoU%20dan%20PKS\04.%20Kerjasama%20Lain-lain\09%20-%2004%20MoU%202011%20SMKN%201%20Bandung.pdf" TargetMode="External"/><Relationship Id="rId24" Type="http://schemas.openxmlformats.org/officeDocument/2006/relationships/hyperlink" Target="file:///C:\Users\redaktur\MoU%202011\1.%202011%20MoU%20dan%20PKS\04.%20Kerjasama%20Lain-lain\10902%20Ibrahim%20PKS%2020140001.pdf" TargetMode="External"/><Relationship Id="rId5" Type="http://schemas.openxmlformats.org/officeDocument/2006/relationships/hyperlink" Target="file:///C:\Users\redaktur\MoU%202011\1.%202011%20MoU%20dan%20PKS\04.%20Kerjasama%20Lain-lain\05%20-%2004%20MoU%202011%20SMKN%201%20Cilamaya.pdf" TargetMode="External"/><Relationship Id="rId15" Type="http://schemas.openxmlformats.org/officeDocument/2006/relationships/hyperlink" Target="file:///C:\Users\redaktur\MoU%202011\1.%202011%20MoU%20dan%20PKS\04.%20Kerjasama%20Lain-lain\15%20-%2004%20MoU%202011%20SMKN%201%20Lemahabang%20Cirebon.pdf" TargetMode="External"/><Relationship Id="rId23" Type="http://schemas.openxmlformats.org/officeDocument/2006/relationships/hyperlink" Target="file:///C:\Users\redaktur\MoU%202011\1.%202011%20MoU%20dan%20PKS\04.%20Kerjasama%20Lain-lain\10901%20Nageeb%20PKS%2020140001.pdf" TargetMode="External"/><Relationship Id="rId28" Type="http://schemas.openxmlformats.org/officeDocument/2006/relationships/hyperlink" Target="file:///C:\Users\redaktur\MoU%202011\1.%202011%20MoU%20dan%20PKS\04.%20Kerjasama%20Lain-lain\10906%20Ramzy%20PKS%2020140001.pdf" TargetMode="External"/><Relationship Id="rId10" Type="http://schemas.openxmlformats.org/officeDocument/2006/relationships/hyperlink" Target="file:///C:\Users\redaktur\MoU%202011\1.%202011%20MoU%20dan%20PKS\04.%20Kerjasama%20Lain-lain\11%20-%200%204%20MoU%202011%20SMK%20SPP%20Geger%20Kalong.pdf" TargetMode="External"/><Relationship Id="rId19" Type="http://schemas.openxmlformats.org/officeDocument/2006/relationships/hyperlink" Target="file:///C:\Users\redaktur\MoU%202011\1.%202011%20MoU%20dan%20PKS\00.%20Kerja%20Sama%20dengan%20Lembaga%20Pemerintah\awaslupadu%20MoU.pdf" TargetMode="External"/><Relationship Id="rId4" Type="http://schemas.openxmlformats.org/officeDocument/2006/relationships/hyperlink" Target="file:///C:\Users\redaktur\MoU%202011\1.%202011%20MoU%20dan%20PKS\04.%20Kerjasama%20Lain-lain\04-%2004%20MoU%202011%20SMKN%202%20Sumedang.pdf" TargetMode="External"/><Relationship Id="rId9" Type="http://schemas.openxmlformats.org/officeDocument/2006/relationships/hyperlink" Target="file:///C:\Users\redaktur\MoU%202011\1.%202011%20MoU%20dan%20PKS\04.%20Kerjasama%20Lain-lain\10%20-%2004%20MoU%202011%20SMK%20Teknika%20Cisaat%20Suka.pdf" TargetMode="External"/><Relationship Id="rId14" Type="http://schemas.openxmlformats.org/officeDocument/2006/relationships/hyperlink" Target="file:///C:\Users\redaktur\MoU%202011\1.%202011%20MoU%20dan%20PKS\04.%20Kerjasama%20Lain-lain\14%20-%2004%20MoU%202011%20SMKN%201%20Mundu%20Cirebon.pdf" TargetMode="External"/><Relationship Id="rId22" Type="http://schemas.openxmlformats.org/officeDocument/2006/relationships/hyperlink" Target="file:///C:\Users\redaktur\MoU%202011\1.%202011%20MoU%20dan%20PKS\04.%20Kerjasama%20Lain-lain\10900%20Omer%20%20PKS%2020140001.pdf" TargetMode="External"/><Relationship Id="rId27" Type="http://schemas.openxmlformats.org/officeDocument/2006/relationships/hyperlink" Target="file:///C:\Users\redaktur\MoU%202011\1.%202011%20MoU%20dan%20PKS\04.%20Kerjasama%20Lain-lain\10905%20Seazar%20PKS%2020140001.pdf" TargetMode="External"/><Relationship Id="rId30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rpratiwi17@gmail.com" TargetMode="External"/><Relationship Id="rId13" Type="http://schemas.openxmlformats.org/officeDocument/2006/relationships/hyperlink" Target="mailto:muhamad.purnagunawan@fe.unpad.ac.id" TargetMode="External"/><Relationship Id="rId18" Type="http://schemas.openxmlformats.org/officeDocument/2006/relationships/hyperlink" Target="mailto:michael_tumbol@yahoo.co.id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mailto:kkpamungkas@yahoo.com" TargetMode="External"/><Relationship Id="rId21" Type="http://schemas.openxmlformats.org/officeDocument/2006/relationships/hyperlink" Target="mailto:Indrawati_yudha@unpad.ac.id" TargetMode="External"/><Relationship Id="rId7" Type="http://schemas.openxmlformats.org/officeDocument/2006/relationships/hyperlink" Target="mailto:sintaher@yahoo.com" TargetMode="External"/><Relationship Id="rId12" Type="http://schemas.openxmlformats.org/officeDocument/2006/relationships/hyperlink" Target="mailto:annenurbaity@unpad.ac.id" TargetMode="External"/><Relationship Id="rId17" Type="http://schemas.openxmlformats.org/officeDocument/2006/relationships/hyperlink" Target="mailto:madi_rahmadi@yahoo.co.id" TargetMode="External"/><Relationship Id="rId25" Type="http://schemas.openxmlformats.org/officeDocument/2006/relationships/hyperlink" Target="mailto:wagiono@unpad.ac.id" TargetMode="External"/><Relationship Id="rId2" Type="http://schemas.openxmlformats.org/officeDocument/2006/relationships/hyperlink" Target="mailto:kkpamungkas@yahoo.com" TargetMode="External"/><Relationship Id="rId16" Type="http://schemas.openxmlformats.org/officeDocument/2006/relationships/hyperlink" Target="mailto:madi_rahmadi@yahoo.co.id" TargetMode="External"/><Relationship Id="rId20" Type="http://schemas.openxmlformats.org/officeDocument/2006/relationships/hyperlink" Target="mailto:ukun_28@yahoo.com" TargetMode="External"/><Relationship Id="rId1" Type="http://schemas.openxmlformats.org/officeDocument/2006/relationships/hyperlink" Target="mailto:reniwindari@depkeu.go.id" TargetMode="External"/><Relationship Id="rId6" Type="http://schemas.openxmlformats.org/officeDocument/2006/relationships/hyperlink" Target="mailto:c.panatarani@phis.unpad.ac.id" TargetMode="External"/><Relationship Id="rId11" Type="http://schemas.openxmlformats.org/officeDocument/2006/relationships/hyperlink" Target="mailto:reniwindari@depkeu.go.id" TargetMode="External"/><Relationship Id="rId24" Type="http://schemas.openxmlformats.org/officeDocument/2006/relationships/hyperlink" Target="mailto:wagiono@unpad.ac.id" TargetMode="External"/><Relationship Id="rId5" Type="http://schemas.openxmlformats.org/officeDocument/2006/relationships/hyperlink" Target="mailto:c.panatarani@phis.unpad.ac.id" TargetMode="External"/><Relationship Id="rId15" Type="http://schemas.openxmlformats.org/officeDocument/2006/relationships/hyperlink" Target="mailto:elnovani_lusiana@yahoo.com" TargetMode="External"/><Relationship Id="rId23" Type="http://schemas.openxmlformats.org/officeDocument/2006/relationships/hyperlink" Target="mailto:Aspenwuland@yahoo.com" TargetMode="External"/><Relationship Id="rId10" Type="http://schemas.openxmlformats.org/officeDocument/2006/relationships/hyperlink" Target="mailto:gonofk73@gmail.com" TargetMode="External"/><Relationship Id="rId19" Type="http://schemas.openxmlformats.org/officeDocument/2006/relationships/hyperlink" Target="mailto:antono@ymail.com" TargetMode="External"/><Relationship Id="rId4" Type="http://schemas.openxmlformats.org/officeDocument/2006/relationships/hyperlink" Target="mailto:annenurbaity@unpad.ac.id" TargetMode="External"/><Relationship Id="rId9" Type="http://schemas.openxmlformats.org/officeDocument/2006/relationships/hyperlink" Target="mailto:rpratiwi17@gmail.com" TargetMode="External"/><Relationship Id="rId14" Type="http://schemas.openxmlformats.org/officeDocument/2006/relationships/hyperlink" Target="mailto:r_rohanda@yahoo.com" TargetMode="External"/><Relationship Id="rId22" Type="http://schemas.openxmlformats.org/officeDocument/2006/relationships/hyperlink" Target="mailto:Aspenwuland@yahoo.com" TargetMode="External"/><Relationship Id="rId27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redaktur\MoU%202011\1.%202011%20MoU%20dan%20PKS\00.%20Kerja%20Sama%20dengan%20Lembaga%20Pemerintah\BJB%20-%20WR2%202013.pdf" TargetMode="External"/><Relationship Id="rId13" Type="http://schemas.openxmlformats.org/officeDocument/2006/relationships/hyperlink" Target="file:///C:\Users\redaktur\MoU%202011\1.%202011%20MoU%20dan%20PKS\00.%20Kerja%20Sama%20dengan%20Lembaga%20Pemerintah\Pekerjaan%20Umum%20Kementerian%20PKS%202013.pdf" TargetMode="External"/><Relationship Id="rId18" Type="http://schemas.openxmlformats.org/officeDocument/2006/relationships/hyperlink" Target="file:///C:\Users\redaktur\MoU%202011\1.%202011%20MoU%20dan%20PKS\03.%20Kerja%20Sama%20dengan%20Perusahaan\Padma%20ADD%20PKS%202013.pdf" TargetMode="External"/><Relationship Id="rId26" Type="http://schemas.openxmlformats.org/officeDocument/2006/relationships/hyperlink" Target="file:///C:\Users\redaktur\MoU%202011\1.%202011%20MoU%20dan%20PKS\02.%20Kerja%20Sama%20antar%20Perguruan%20tinggi\Univ%20Swadaya%20Gunung%20Jati%20MoU%202013.pdf" TargetMode="External"/><Relationship Id="rId3" Type="http://schemas.openxmlformats.org/officeDocument/2006/relationships/hyperlink" Target="file:///C:\Users\redaktur\MoU%202011\1.%202011%20MoU%20dan%20PKS\00.%20Kerja%20Sama%20dengan%20Lembaga%20Pemerintah\BJB%20moU%202013.pdf" TargetMode="External"/><Relationship Id="rId21" Type="http://schemas.openxmlformats.org/officeDocument/2006/relationships/hyperlink" Target="file:///C:\Users\redaktur\MoU%202011\1.%202011%20MoU%20dan%20PKS\03.%20Kerja%20Sama%20dengan%20Perusahaan\ADD%20PKS%20Triputra%202013.pdf" TargetMode="External"/><Relationship Id="rId7" Type="http://schemas.openxmlformats.org/officeDocument/2006/relationships/hyperlink" Target="file:///C:\Users\redaktur\MoU%202011\1.%202011%20MoU%20dan%20PKS\00.%20Kerja%20Sama%20dengan%20Lembaga%20Pemerintah\MAndiri%20Bank%20PKS%20SMUP%202013-2014.pdf" TargetMode="External"/><Relationship Id="rId12" Type="http://schemas.openxmlformats.org/officeDocument/2006/relationships/hyperlink" Target="file:///C:\Users\redaktur\MoU%202011\1.%202011%20MoU%20dan%20PKS\00.%20Kerja%20Sama%20dengan%20Lembaga%20Pemerintah\Riset%20Perkebunan%20Nusantara%20Mou%202013.pdf" TargetMode="External"/><Relationship Id="rId17" Type="http://schemas.openxmlformats.org/officeDocument/2006/relationships/hyperlink" Target="file:///C:\Users\redaktur\MoU%202011\1.%202011%20MoU%20dan%20PKS\02.%20Kerja%20Sama%20antar%20Perguruan%20tinggi\Univ%20Garut%20(UNIGA)%20MoU%202013.pdf" TargetMode="External"/><Relationship Id="rId25" Type="http://schemas.openxmlformats.org/officeDocument/2006/relationships/hyperlink" Target="file:///C:\Users\redaktur\MoU%202011\1.%202011%20MoU%20dan%20PKS\02.%20Kerja%20Sama%20antar%20Perguruan%20tinggi\Darwan%20Ali%20Univ%20MoU%202013.pdf" TargetMode="External"/><Relationship Id="rId2" Type="http://schemas.openxmlformats.org/officeDocument/2006/relationships/hyperlink" Target="file:///C:\Users\redaktur\MoU%202011\1.%202011%20MoU%20dan%20PKS\00.%20Kerja%20Sama%20dengan%20Lembaga%20Pemerintah\Kementerian%20Sosial%20MoU%202013.pdf" TargetMode="External"/><Relationship Id="rId16" Type="http://schemas.openxmlformats.org/officeDocument/2006/relationships/hyperlink" Target="file:///C:\Users\redaktur\MoU%202011\1.%202011%20MoU%20dan%20PKS\01.%20Kerja%20Sama%20dengan%20Swasta%20atau%20LSM\Geusan%20Ulun%20SMK%20MoU%202013.pdf" TargetMode="External"/><Relationship Id="rId20" Type="http://schemas.openxmlformats.org/officeDocument/2006/relationships/hyperlink" Target="file:///C:\Users\redaktur\MoU%202011\1.%202011%20MoU%20dan%20PKS\03.%20Kerja%20Sama%20dengan%20Perusahaan\Grafindo%20PKS%202013.pdf" TargetMode="External"/><Relationship Id="rId1" Type="http://schemas.openxmlformats.org/officeDocument/2006/relationships/hyperlink" Target="file:///C:\Users\redaktur\MoU%202011\1.%202011%20MoU%20dan%20PKS\00.%20Kerja%20Sama%20dengan%20Lembaga%20Pemerintah\Badan%20litbangkes%20Pertanian%20MoU%202013.pdf" TargetMode="External"/><Relationship Id="rId6" Type="http://schemas.openxmlformats.org/officeDocument/2006/relationships/hyperlink" Target="file:///C:\Users\redaktur\MoU%202011\1.%202011%20MoU%20dan%20PKS\00.%20Kerja%20Sama%20dengan%20Lembaga%20Pemerintah\KPDT%20PKS%202013%20Prov%20Maluku.pdf" TargetMode="External"/><Relationship Id="rId11" Type="http://schemas.openxmlformats.org/officeDocument/2006/relationships/hyperlink" Target="file:///C:\Users\redaktur\MoU%202011\1.%202011%20MoU%20dan%20PKS\00.%20Kerja%20Sama%20dengan%20Lembaga%20Pemerintah\Pertamina%20PKS%202013.pdf" TargetMode="External"/><Relationship Id="rId24" Type="http://schemas.openxmlformats.org/officeDocument/2006/relationships/hyperlink" Target="file:///C:\Users\redaktur\MoU%202011\1.%202011%20MoU%20dan%20PKS\02.%20Kerja%20Sama%20antar%20Perguruan%20tinggi\borneo%20tarakan%20univ%20mou%202013.pdf" TargetMode="External"/><Relationship Id="rId5" Type="http://schemas.openxmlformats.org/officeDocument/2006/relationships/hyperlink" Target="file:///C:\Users\redaktur\MoU%202011\1.%202011%20MoU%20dan%20PKS\00.%20Kerja%20Sama%20dengan%20Lembaga%20Pemerintah\Kabupaten%20Bogor%20MoU%202013.pdf" TargetMode="External"/><Relationship Id="rId15" Type="http://schemas.openxmlformats.org/officeDocument/2006/relationships/hyperlink" Target="file:///C:\Users\redaktur\MoU%202011\1.%202011%20MoU%20dan%20PKS\01.%20Kerja%20Sama%20dengan%20Swasta%20atau%20LSM\Yayasan%20Khaerul%20Tanjung%20MoU%202013.pdf" TargetMode="External"/><Relationship Id="rId23" Type="http://schemas.openxmlformats.org/officeDocument/2006/relationships/hyperlink" Target="file:///C:\Users\redaktur\MoU%202011\1.%202011%20MoU%20dan%20PKS\00.%20Kerja%20Sama%20dengan%20Lembaga%20Pemerintah\awaslupadu%20MoU.pdf" TargetMode="External"/><Relationship Id="rId28" Type="http://schemas.openxmlformats.org/officeDocument/2006/relationships/printerSettings" Target="../printerSettings/printerSettings9.bin"/><Relationship Id="rId10" Type="http://schemas.openxmlformats.org/officeDocument/2006/relationships/hyperlink" Target="file:///C:\Users\redaktur\MoU%202011\1.%202011%20MoU%20dan%20PKS\00.%20Kerja%20Sama%20dengan%20Lembaga%20Pemerintah\Dinas%20Pendidikan%20Kota%20Bandung%20PKS%202013.pdf" TargetMode="External"/><Relationship Id="rId19" Type="http://schemas.openxmlformats.org/officeDocument/2006/relationships/hyperlink" Target="file:///C:\Users\redaktur\MoU%202011\1.%202011%20MoU%20dan%20PKS\03.%20Kerja%20Sama%20dengan%20Perusahaan\Grafindo%20MoU%202013.pdf" TargetMode="External"/><Relationship Id="rId4" Type="http://schemas.openxmlformats.org/officeDocument/2006/relationships/hyperlink" Target="file:///C:\Users\redaktur\MoU%202011\1.%202011%20MoU%20dan%20PKS\00.%20Kerja%20Sama%20dengan%20Lembaga%20Pemerintah\BJB%20-%20WR%201%20PKS%202013.pdf" TargetMode="External"/><Relationship Id="rId9" Type="http://schemas.openxmlformats.org/officeDocument/2006/relationships/hyperlink" Target="file:///C:\Users\redaktur\MoU%202011\1.%202011%20MoU%20dan%20PKS\00.%20Kerja%20Sama%20dengan%20Lembaga%20Pemerintah\Maluku%20Tengah%20MoU%202013.pdf" TargetMode="External"/><Relationship Id="rId14" Type="http://schemas.openxmlformats.org/officeDocument/2006/relationships/hyperlink" Target="file:///C:\Users\redaktur\MoU%202011\1.%202011%20MoU%20dan%20PKS\00.%20Kerja%20Sama%20dengan%20Lembaga%20Pemerintah\Indramyu%20Kabupaten%20PKS%202013.pdf" TargetMode="External"/><Relationship Id="rId22" Type="http://schemas.openxmlformats.org/officeDocument/2006/relationships/hyperlink" Target="file:///C:\Users\redaktur\MoU%202011\1.%202011%20MoU%20dan%20PKS\04.%20Kerjasama%20Lain-lain\IKA%20UNPAD%202013.pdf" TargetMode="External"/><Relationship Id="rId27" Type="http://schemas.openxmlformats.org/officeDocument/2006/relationships/hyperlink" Target="file:///C:\Users\redaktur\MoU%202011\1.%202011%20MoU%20dan%20PKS\00.%20Kerja%20Sama%20dengan%20Lembaga%20Pemerintah\BTN%20PT%20MoU%20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58"/>
  <sheetViews>
    <sheetView showGridLines="0" view="pageBreakPreview" zoomScaleSheetLayoutView="100" workbookViewId="0">
      <selection activeCell="C19" sqref="C19"/>
    </sheetView>
  </sheetViews>
  <sheetFormatPr defaultRowHeight="12" x14ac:dyDescent="0.2"/>
  <cols>
    <col min="1" max="1" width="4.28515625" style="55" customWidth="1"/>
    <col min="2" max="2" width="5.5703125" style="55" customWidth="1"/>
    <col min="3" max="3" width="35.85546875" style="56" customWidth="1"/>
    <col min="4" max="4" width="20.85546875" style="108" customWidth="1"/>
    <col min="5" max="5" width="1.42578125" style="55" customWidth="1"/>
    <col min="6" max="6" width="20.28515625" style="108" customWidth="1"/>
    <col min="7" max="7" width="16.7109375" style="108" customWidth="1"/>
    <col min="8" max="8" width="16" style="108" bestFit="1" customWidth="1"/>
    <col min="9" max="9" width="23.28515625" style="56" customWidth="1"/>
    <col min="10" max="10" width="9.140625" style="54"/>
    <col min="11" max="11" width="11.7109375" style="54" bestFit="1" customWidth="1"/>
    <col min="12" max="12" width="11.85546875" style="54" bestFit="1" customWidth="1"/>
    <col min="13" max="16384" width="9.140625" style="54"/>
  </cols>
  <sheetData>
    <row r="1" spans="1:9" ht="26.25" x14ac:dyDescent="0.2">
      <c r="A1" s="347" t="s">
        <v>1095</v>
      </c>
      <c r="B1" s="347"/>
      <c r="C1" s="347"/>
      <c r="D1" s="347"/>
      <c r="E1" s="347"/>
      <c r="F1" s="347"/>
      <c r="G1" s="347"/>
      <c r="H1" s="347"/>
      <c r="I1" s="347"/>
    </row>
    <row r="2" spans="1:9" ht="26.25" x14ac:dyDescent="0.2">
      <c r="A2" s="347" t="s">
        <v>1094</v>
      </c>
      <c r="B2" s="347"/>
      <c r="C2" s="347"/>
      <c r="D2" s="347"/>
      <c r="E2" s="347"/>
      <c r="F2" s="347"/>
      <c r="G2" s="347"/>
      <c r="H2" s="347"/>
      <c r="I2" s="347"/>
    </row>
    <row r="3" spans="1:9" x14ac:dyDescent="0.2">
      <c r="A3" s="348"/>
      <c r="B3" s="348"/>
      <c r="C3" s="348"/>
      <c r="D3" s="348"/>
      <c r="E3" s="348"/>
      <c r="F3" s="348"/>
      <c r="G3" s="348"/>
      <c r="H3" s="348"/>
      <c r="I3" s="348"/>
    </row>
    <row r="4" spans="1:9" ht="10.5" customHeight="1" x14ac:dyDescent="0.2">
      <c r="H4" s="108" t="s">
        <v>431</v>
      </c>
    </row>
    <row r="5" spans="1:9" s="60" customFormat="1" ht="23.25" customHeight="1" x14ac:dyDescent="0.2">
      <c r="A5" s="57" t="s">
        <v>217</v>
      </c>
      <c r="B5" s="314" t="s">
        <v>463</v>
      </c>
      <c r="C5" s="58" t="s">
        <v>218</v>
      </c>
      <c r="D5" s="349" t="s">
        <v>464</v>
      </c>
      <c r="E5" s="350"/>
      <c r="F5" s="351"/>
      <c r="G5" s="58" t="s">
        <v>451</v>
      </c>
      <c r="H5" s="58" t="s">
        <v>452</v>
      </c>
      <c r="I5" s="59" t="s">
        <v>465</v>
      </c>
    </row>
    <row r="6" spans="1:9" ht="17.25" customHeight="1" x14ac:dyDescent="0.2">
      <c r="A6" s="343" t="s">
        <v>569</v>
      </c>
      <c r="B6" s="344"/>
      <c r="C6" s="344"/>
      <c r="D6" s="344"/>
      <c r="E6" s="344"/>
      <c r="F6" s="344"/>
      <c r="G6" s="344"/>
      <c r="H6" s="344"/>
      <c r="I6" s="345"/>
    </row>
    <row r="7" spans="1:9" ht="17.25" customHeight="1" x14ac:dyDescent="0.2">
      <c r="A7" s="343" t="s">
        <v>570</v>
      </c>
      <c r="B7" s="344"/>
      <c r="C7" s="344"/>
      <c r="D7" s="344"/>
      <c r="E7" s="344"/>
      <c r="F7" s="344"/>
      <c r="G7" s="344"/>
      <c r="H7" s="344"/>
      <c r="I7" s="345"/>
    </row>
    <row r="8" spans="1:9" s="92" customFormat="1" x14ac:dyDescent="0.2">
      <c r="A8" s="141">
        <v>1</v>
      </c>
      <c r="B8" s="61" t="s">
        <v>51</v>
      </c>
      <c r="C8" s="88" t="s">
        <v>963</v>
      </c>
      <c r="D8" s="126" t="s">
        <v>964</v>
      </c>
      <c r="E8" s="136" t="s">
        <v>445</v>
      </c>
      <c r="F8" s="127" t="s">
        <v>965</v>
      </c>
      <c r="G8" s="89">
        <v>38623</v>
      </c>
      <c r="H8" s="90">
        <f t="shared" ref="H8:H14" si="0">+G8+(365*5)</f>
        <v>40448</v>
      </c>
      <c r="I8" s="91" t="s">
        <v>102</v>
      </c>
    </row>
    <row r="9" spans="1:9" s="97" customFormat="1" ht="24" x14ac:dyDescent="0.2">
      <c r="A9" s="93">
        <f>+A8+1</f>
        <v>2</v>
      </c>
      <c r="B9" s="64" t="s">
        <v>167</v>
      </c>
      <c r="C9" s="94" t="s">
        <v>966</v>
      </c>
      <c r="D9" s="128" t="s">
        <v>967</v>
      </c>
      <c r="E9" s="137" t="s">
        <v>445</v>
      </c>
      <c r="F9" s="129" t="s">
        <v>968</v>
      </c>
      <c r="G9" s="95">
        <v>38469</v>
      </c>
      <c r="H9" s="96">
        <f t="shared" si="0"/>
        <v>40294</v>
      </c>
      <c r="I9" s="95" t="s">
        <v>969</v>
      </c>
    </row>
    <row r="10" spans="1:9" s="97" customFormat="1" ht="24" x14ac:dyDescent="0.2">
      <c r="A10" s="93">
        <f t="shared" ref="A10:A73" si="1">+A9+1</f>
        <v>3</v>
      </c>
      <c r="B10" s="64" t="s">
        <v>167</v>
      </c>
      <c r="C10" s="94" t="s">
        <v>970</v>
      </c>
      <c r="D10" s="128" t="s">
        <v>971</v>
      </c>
      <c r="E10" s="137" t="s">
        <v>445</v>
      </c>
      <c r="F10" s="129" t="s">
        <v>972</v>
      </c>
      <c r="G10" s="95">
        <v>38469</v>
      </c>
      <c r="H10" s="96">
        <f t="shared" si="0"/>
        <v>40294</v>
      </c>
      <c r="I10" s="95" t="s">
        <v>969</v>
      </c>
    </row>
    <row r="11" spans="1:9" s="97" customFormat="1" x14ac:dyDescent="0.2">
      <c r="A11" s="93">
        <f t="shared" si="1"/>
        <v>4</v>
      </c>
      <c r="B11" s="64" t="s">
        <v>51</v>
      </c>
      <c r="C11" s="94" t="s">
        <v>973</v>
      </c>
      <c r="D11" s="128" t="s">
        <v>974</v>
      </c>
      <c r="E11" s="137" t="s">
        <v>445</v>
      </c>
      <c r="F11" s="129" t="s">
        <v>975</v>
      </c>
      <c r="G11" s="95">
        <v>38397</v>
      </c>
      <c r="H11" s="96">
        <f t="shared" si="0"/>
        <v>40222</v>
      </c>
      <c r="I11" s="95" t="s">
        <v>102</v>
      </c>
    </row>
    <row r="12" spans="1:9" s="97" customFormat="1" x14ac:dyDescent="0.2">
      <c r="A12" s="93">
        <f t="shared" si="1"/>
        <v>5</v>
      </c>
      <c r="B12" s="64" t="s">
        <v>51</v>
      </c>
      <c r="C12" s="94" t="s">
        <v>150</v>
      </c>
      <c r="D12" s="128" t="s">
        <v>976</v>
      </c>
      <c r="E12" s="137" t="s">
        <v>445</v>
      </c>
      <c r="F12" s="129" t="s">
        <v>977</v>
      </c>
      <c r="G12" s="95">
        <v>38729</v>
      </c>
      <c r="H12" s="96" t="s">
        <v>2031</v>
      </c>
      <c r="I12" s="98" t="s">
        <v>102</v>
      </c>
    </row>
    <row r="13" spans="1:9" s="97" customFormat="1" x14ac:dyDescent="0.2">
      <c r="A13" s="93">
        <f t="shared" si="1"/>
        <v>6</v>
      </c>
      <c r="B13" s="213" t="s">
        <v>51</v>
      </c>
      <c r="C13" s="94" t="s">
        <v>960</v>
      </c>
      <c r="D13" s="128" t="s">
        <v>961</v>
      </c>
      <c r="E13" s="137" t="s">
        <v>445</v>
      </c>
      <c r="F13" s="129" t="s">
        <v>962</v>
      </c>
      <c r="G13" s="95">
        <v>38747</v>
      </c>
      <c r="H13" s="96">
        <f t="shared" si="0"/>
        <v>40572</v>
      </c>
      <c r="I13" s="98" t="s">
        <v>102</v>
      </c>
    </row>
    <row r="14" spans="1:9" s="92" customFormat="1" x14ac:dyDescent="0.2">
      <c r="A14" s="93">
        <f t="shared" si="1"/>
        <v>7</v>
      </c>
      <c r="B14" s="99" t="s">
        <v>51</v>
      </c>
      <c r="C14" s="94" t="s">
        <v>978</v>
      </c>
      <c r="D14" s="128" t="s">
        <v>979</v>
      </c>
      <c r="E14" s="137" t="s">
        <v>445</v>
      </c>
      <c r="F14" s="129" t="s">
        <v>980</v>
      </c>
      <c r="G14" s="95">
        <v>38812</v>
      </c>
      <c r="H14" s="96">
        <f t="shared" si="0"/>
        <v>40637</v>
      </c>
      <c r="I14" s="98" t="s">
        <v>102</v>
      </c>
    </row>
    <row r="15" spans="1:9" s="97" customFormat="1" ht="24" x14ac:dyDescent="0.2">
      <c r="A15" s="93">
        <f t="shared" si="1"/>
        <v>8</v>
      </c>
      <c r="B15" s="100" t="s">
        <v>167</v>
      </c>
      <c r="C15" s="94" t="s">
        <v>568</v>
      </c>
      <c r="D15" s="128" t="s">
        <v>546</v>
      </c>
      <c r="E15" s="137" t="s">
        <v>445</v>
      </c>
      <c r="F15" s="129" t="s">
        <v>551</v>
      </c>
      <c r="G15" s="95">
        <v>40154</v>
      </c>
      <c r="H15" s="96">
        <f>+G15+(365*3)</f>
        <v>41249</v>
      </c>
      <c r="I15" s="98" t="s">
        <v>552</v>
      </c>
    </row>
    <row r="16" spans="1:9" s="97" customFormat="1" ht="24" x14ac:dyDescent="0.2">
      <c r="A16" s="93">
        <f t="shared" si="1"/>
        <v>9</v>
      </c>
      <c r="B16" s="100" t="s">
        <v>167</v>
      </c>
      <c r="C16" s="94" t="s">
        <v>568</v>
      </c>
      <c r="D16" s="128" t="s">
        <v>555</v>
      </c>
      <c r="E16" s="137" t="s">
        <v>445</v>
      </c>
      <c r="F16" s="129" t="s">
        <v>554</v>
      </c>
      <c r="G16" s="95">
        <v>40154</v>
      </c>
      <c r="H16" s="96">
        <f>+G16+(365*3)</f>
        <v>41249</v>
      </c>
      <c r="I16" s="98" t="s">
        <v>553</v>
      </c>
    </row>
    <row r="17" spans="1:9" s="97" customFormat="1" x14ac:dyDescent="0.2">
      <c r="A17" s="93">
        <f t="shared" si="1"/>
        <v>10</v>
      </c>
      <c r="B17" s="100" t="s">
        <v>167</v>
      </c>
      <c r="C17" s="94" t="s">
        <v>568</v>
      </c>
      <c r="D17" s="128" t="s">
        <v>982</v>
      </c>
      <c r="E17" s="137" t="s">
        <v>445</v>
      </c>
      <c r="F17" s="129" t="s">
        <v>983</v>
      </c>
      <c r="G17" s="95">
        <v>40494</v>
      </c>
      <c r="H17" s="96">
        <f>+G17+(365*1)</f>
        <v>40859</v>
      </c>
      <c r="I17" s="98" t="s">
        <v>981</v>
      </c>
    </row>
    <row r="18" spans="1:9" s="92" customFormat="1" x14ac:dyDescent="0.2">
      <c r="A18" s="93">
        <f t="shared" si="1"/>
        <v>11</v>
      </c>
      <c r="B18" s="100" t="s">
        <v>51</v>
      </c>
      <c r="C18" s="94" t="s">
        <v>440</v>
      </c>
      <c r="D18" s="128" t="s">
        <v>381</v>
      </c>
      <c r="E18" s="137" t="s">
        <v>445</v>
      </c>
      <c r="F18" s="129" t="s">
        <v>401</v>
      </c>
      <c r="G18" s="95">
        <v>39177</v>
      </c>
      <c r="H18" s="96">
        <f t="shared" ref="H18:H25" si="2">+G18+(365*5)</f>
        <v>41002</v>
      </c>
      <c r="I18" s="98" t="s">
        <v>102</v>
      </c>
    </row>
    <row r="19" spans="1:9" s="92" customFormat="1" x14ac:dyDescent="0.2">
      <c r="A19" s="93">
        <f t="shared" si="1"/>
        <v>12</v>
      </c>
      <c r="B19" s="100" t="s">
        <v>51</v>
      </c>
      <c r="C19" s="94" t="s">
        <v>495</v>
      </c>
      <c r="D19" s="128" t="s">
        <v>137</v>
      </c>
      <c r="E19" s="138" t="s">
        <v>445</v>
      </c>
      <c r="F19" s="129" t="s">
        <v>402</v>
      </c>
      <c r="G19" s="95">
        <v>39146</v>
      </c>
      <c r="H19" s="96">
        <f t="shared" si="2"/>
        <v>40971</v>
      </c>
      <c r="I19" s="98" t="s">
        <v>102</v>
      </c>
    </row>
    <row r="20" spans="1:9" s="92" customFormat="1" x14ac:dyDescent="0.2">
      <c r="A20" s="93">
        <f t="shared" si="1"/>
        <v>13</v>
      </c>
      <c r="B20" s="100" t="s">
        <v>51</v>
      </c>
      <c r="C20" s="94" t="s">
        <v>441</v>
      </c>
      <c r="D20" s="128" t="s">
        <v>382</v>
      </c>
      <c r="E20" s="137" t="s">
        <v>445</v>
      </c>
      <c r="F20" s="129" t="s">
        <v>403</v>
      </c>
      <c r="G20" s="95">
        <v>39167</v>
      </c>
      <c r="H20" s="96">
        <f t="shared" si="2"/>
        <v>40992</v>
      </c>
      <c r="I20" s="98" t="s">
        <v>102</v>
      </c>
    </row>
    <row r="21" spans="1:9" s="92" customFormat="1" x14ac:dyDescent="0.2">
      <c r="A21" s="93">
        <f t="shared" si="1"/>
        <v>14</v>
      </c>
      <c r="B21" s="100" t="s">
        <v>167</v>
      </c>
      <c r="C21" s="94" t="s">
        <v>441</v>
      </c>
      <c r="D21" s="128" t="s">
        <v>378</v>
      </c>
      <c r="E21" s="137" t="s">
        <v>445</v>
      </c>
      <c r="F21" s="129" t="s">
        <v>379</v>
      </c>
      <c r="G21" s="95">
        <v>39167</v>
      </c>
      <c r="H21" s="96">
        <f t="shared" si="2"/>
        <v>40992</v>
      </c>
      <c r="I21" s="98" t="s">
        <v>380</v>
      </c>
    </row>
    <row r="22" spans="1:9" s="92" customFormat="1" x14ac:dyDescent="0.2">
      <c r="A22" s="93">
        <f t="shared" si="1"/>
        <v>15</v>
      </c>
      <c r="B22" s="100" t="s">
        <v>51</v>
      </c>
      <c r="C22" s="94" t="s">
        <v>984</v>
      </c>
      <c r="D22" s="128" t="s">
        <v>985</v>
      </c>
      <c r="E22" s="137" t="s">
        <v>445</v>
      </c>
      <c r="F22" s="129" t="s">
        <v>986</v>
      </c>
      <c r="G22" s="95">
        <v>39008</v>
      </c>
      <c r="H22" s="96">
        <f t="shared" si="2"/>
        <v>40833</v>
      </c>
      <c r="I22" s="98" t="s">
        <v>102</v>
      </c>
    </row>
    <row r="23" spans="1:9" s="92" customFormat="1" x14ac:dyDescent="0.2">
      <c r="A23" s="93">
        <f t="shared" si="1"/>
        <v>16</v>
      </c>
      <c r="B23" s="100" t="s">
        <v>51</v>
      </c>
      <c r="C23" s="94" t="s">
        <v>442</v>
      </c>
      <c r="D23" s="128" t="s">
        <v>383</v>
      </c>
      <c r="E23" s="137" t="s">
        <v>445</v>
      </c>
      <c r="F23" s="129" t="s">
        <v>404</v>
      </c>
      <c r="G23" s="95">
        <v>39238</v>
      </c>
      <c r="H23" s="96">
        <f t="shared" si="2"/>
        <v>41063</v>
      </c>
      <c r="I23" s="98" t="s">
        <v>102</v>
      </c>
    </row>
    <row r="24" spans="1:9" s="92" customFormat="1" x14ac:dyDescent="0.2">
      <c r="A24" s="93">
        <f t="shared" si="1"/>
        <v>17</v>
      </c>
      <c r="B24" s="100" t="s">
        <v>51</v>
      </c>
      <c r="C24" s="94" t="s">
        <v>443</v>
      </c>
      <c r="D24" s="128" t="s">
        <v>384</v>
      </c>
      <c r="E24" s="137" t="s">
        <v>445</v>
      </c>
      <c r="F24" s="129" t="s">
        <v>405</v>
      </c>
      <c r="G24" s="95">
        <v>39315</v>
      </c>
      <c r="H24" s="96">
        <f t="shared" si="2"/>
        <v>41140</v>
      </c>
      <c r="I24" s="98" t="s">
        <v>102</v>
      </c>
    </row>
    <row r="25" spans="1:9" s="92" customFormat="1" x14ac:dyDescent="0.2">
      <c r="A25" s="93">
        <f t="shared" si="1"/>
        <v>18</v>
      </c>
      <c r="B25" s="100" t="s">
        <v>51</v>
      </c>
      <c r="C25" s="94" t="s">
        <v>444</v>
      </c>
      <c r="D25" s="128" t="s">
        <v>385</v>
      </c>
      <c r="E25" s="137" t="s">
        <v>445</v>
      </c>
      <c r="F25" s="129" t="s">
        <v>406</v>
      </c>
      <c r="G25" s="95">
        <v>39406</v>
      </c>
      <c r="H25" s="96">
        <f t="shared" si="2"/>
        <v>41231</v>
      </c>
      <c r="I25" s="98" t="s">
        <v>102</v>
      </c>
    </row>
    <row r="26" spans="1:9" s="92" customFormat="1" x14ac:dyDescent="0.2">
      <c r="A26" s="93">
        <f t="shared" si="1"/>
        <v>19</v>
      </c>
      <c r="B26" s="101" t="s">
        <v>51</v>
      </c>
      <c r="C26" s="94" t="s">
        <v>475</v>
      </c>
      <c r="D26" s="128" t="s">
        <v>476</v>
      </c>
      <c r="E26" s="137" t="s">
        <v>445</v>
      </c>
      <c r="F26" s="129" t="s">
        <v>477</v>
      </c>
      <c r="G26" s="96">
        <v>40367</v>
      </c>
      <c r="H26" s="96">
        <f>+G26+(365*2)</f>
        <v>41097</v>
      </c>
      <c r="I26" s="98" t="s">
        <v>102</v>
      </c>
    </row>
    <row r="27" spans="1:9" s="97" customFormat="1" x14ac:dyDescent="0.2">
      <c r="A27" s="93">
        <f t="shared" si="1"/>
        <v>20</v>
      </c>
      <c r="B27" s="100" t="s">
        <v>167</v>
      </c>
      <c r="C27" s="94" t="s">
        <v>959</v>
      </c>
      <c r="D27" s="128" t="s">
        <v>987</v>
      </c>
      <c r="E27" s="137" t="s">
        <v>445</v>
      </c>
      <c r="F27" s="129" t="s">
        <v>988</v>
      </c>
      <c r="G27" s="95">
        <v>40485</v>
      </c>
      <c r="H27" s="96">
        <f>+G27+(365*1)</f>
        <v>40850</v>
      </c>
      <c r="I27" s="98" t="s">
        <v>989</v>
      </c>
    </row>
    <row r="28" spans="1:9" s="92" customFormat="1" x14ac:dyDescent="0.2">
      <c r="A28" s="93">
        <f t="shared" si="1"/>
        <v>21</v>
      </c>
      <c r="B28" s="101" t="s">
        <v>167</v>
      </c>
      <c r="C28" s="94" t="s">
        <v>360</v>
      </c>
      <c r="D28" s="128" t="s">
        <v>990</v>
      </c>
      <c r="E28" s="137" t="s">
        <v>445</v>
      </c>
      <c r="F28" s="129" t="s">
        <v>991</v>
      </c>
      <c r="G28" s="95">
        <v>40472</v>
      </c>
      <c r="H28" s="96">
        <f>+G28+(365*1)</f>
        <v>40837</v>
      </c>
      <c r="I28" s="98" t="s">
        <v>992</v>
      </c>
    </row>
    <row r="29" spans="1:9" s="92" customFormat="1" ht="24" x14ac:dyDescent="0.2">
      <c r="A29" s="93">
        <f t="shared" si="1"/>
        <v>22</v>
      </c>
      <c r="B29" s="101" t="s">
        <v>167</v>
      </c>
      <c r="C29" s="94" t="s">
        <v>203</v>
      </c>
      <c r="D29" s="128" t="s">
        <v>993</v>
      </c>
      <c r="E29" s="137" t="s">
        <v>445</v>
      </c>
      <c r="F29" s="129" t="s">
        <v>994</v>
      </c>
      <c r="G29" s="95">
        <v>40504</v>
      </c>
      <c r="H29" s="96">
        <f>+G29+(365*1)</f>
        <v>40869</v>
      </c>
      <c r="I29" s="98" t="s">
        <v>992</v>
      </c>
    </row>
    <row r="30" spans="1:9" s="92" customFormat="1" x14ac:dyDescent="0.2">
      <c r="A30" s="93">
        <f t="shared" si="1"/>
        <v>23</v>
      </c>
      <c r="B30" s="101" t="s">
        <v>167</v>
      </c>
      <c r="C30" s="94" t="s">
        <v>205</v>
      </c>
      <c r="D30" s="128" t="s">
        <v>995</v>
      </c>
      <c r="E30" s="137" t="s">
        <v>445</v>
      </c>
      <c r="F30" s="129" t="s">
        <v>996</v>
      </c>
      <c r="G30" s="95">
        <v>40485</v>
      </c>
      <c r="H30" s="96">
        <f>+G30+(365*1)</f>
        <v>40850</v>
      </c>
      <c r="I30" s="98" t="s">
        <v>992</v>
      </c>
    </row>
    <row r="31" spans="1:9" s="92" customFormat="1" x14ac:dyDescent="0.2">
      <c r="A31" s="93">
        <f t="shared" si="1"/>
        <v>24</v>
      </c>
      <c r="B31" s="101" t="s">
        <v>167</v>
      </c>
      <c r="C31" s="94" t="s">
        <v>461</v>
      </c>
      <c r="D31" s="128" t="s">
        <v>997</v>
      </c>
      <c r="E31" s="137" t="s">
        <v>445</v>
      </c>
      <c r="F31" s="129" t="s">
        <v>998</v>
      </c>
      <c r="G31" s="96">
        <v>40485</v>
      </c>
      <c r="H31" s="96">
        <f>+G31+(365*1)</f>
        <v>40850</v>
      </c>
      <c r="I31" s="98" t="s">
        <v>992</v>
      </c>
    </row>
    <row r="32" spans="1:9" x14ac:dyDescent="0.2">
      <c r="A32" s="93">
        <f t="shared" si="1"/>
        <v>25</v>
      </c>
      <c r="B32" s="70" t="s">
        <v>167</v>
      </c>
      <c r="C32" s="65" t="s">
        <v>160</v>
      </c>
      <c r="D32" s="116" t="s">
        <v>1000</v>
      </c>
      <c r="E32" s="130" t="s">
        <v>445</v>
      </c>
      <c r="F32" s="117" t="s">
        <v>1001</v>
      </c>
      <c r="G32" s="104">
        <v>40486</v>
      </c>
      <c r="H32" s="104">
        <v>40851</v>
      </c>
      <c r="I32" s="68" t="s">
        <v>992</v>
      </c>
    </row>
    <row r="33" spans="1:9" x14ac:dyDescent="0.2">
      <c r="A33" s="93">
        <f t="shared" si="1"/>
        <v>26</v>
      </c>
      <c r="B33" s="70" t="s">
        <v>51</v>
      </c>
      <c r="C33" s="65" t="s">
        <v>1002</v>
      </c>
      <c r="D33" s="116" t="s">
        <v>1015</v>
      </c>
      <c r="E33" s="130" t="s">
        <v>445</v>
      </c>
      <c r="F33" s="117" t="s">
        <v>1016</v>
      </c>
      <c r="G33" s="104">
        <v>40485</v>
      </c>
      <c r="H33" s="104">
        <f>+G33+(365*1)</f>
        <v>40850</v>
      </c>
      <c r="I33" s="68" t="s">
        <v>102</v>
      </c>
    </row>
    <row r="34" spans="1:9" x14ac:dyDescent="0.2">
      <c r="A34" s="93">
        <f t="shared" si="1"/>
        <v>27</v>
      </c>
      <c r="B34" s="70" t="s">
        <v>167</v>
      </c>
      <c r="C34" s="65" t="s">
        <v>1002</v>
      </c>
      <c r="D34" s="116" t="s">
        <v>1003</v>
      </c>
      <c r="E34" s="130" t="s">
        <v>445</v>
      </c>
      <c r="F34" s="117" t="s">
        <v>1004</v>
      </c>
      <c r="G34" s="104">
        <v>40501</v>
      </c>
      <c r="H34" s="104">
        <v>40866</v>
      </c>
      <c r="I34" s="68" t="s">
        <v>992</v>
      </c>
    </row>
    <row r="35" spans="1:9" x14ac:dyDescent="0.2">
      <c r="A35" s="93">
        <f t="shared" si="1"/>
        <v>28</v>
      </c>
      <c r="B35" s="70" t="s">
        <v>167</v>
      </c>
      <c r="C35" s="65" t="s">
        <v>158</v>
      </c>
      <c r="D35" s="116" t="s">
        <v>1005</v>
      </c>
      <c r="E35" s="130"/>
      <c r="F35" s="117" t="s">
        <v>1006</v>
      </c>
      <c r="G35" s="104">
        <v>40504</v>
      </c>
      <c r="H35" s="104">
        <v>40869</v>
      </c>
      <c r="I35" s="68" t="s">
        <v>992</v>
      </c>
    </row>
    <row r="36" spans="1:9" x14ac:dyDescent="0.2">
      <c r="A36" s="93">
        <f t="shared" si="1"/>
        <v>29</v>
      </c>
      <c r="B36" s="70" t="s">
        <v>167</v>
      </c>
      <c r="C36" s="65" t="s">
        <v>542</v>
      </c>
      <c r="D36" s="116"/>
      <c r="E36" s="130" t="s">
        <v>445</v>
      </c>
      <c r="F36" s="117" t="s">
        <v>1007</v>
      </c>
      <c r="G36" s="104">
        <v>40476</v>
      </c>
      <c r="H36" s="104">
        <v>40841</v>
      </c>
      <c r="I36" s="68" t="s">
        <v>102</v>
      </c>
    </row>
    <row r="37" spans="1:9" x14ac:dyDescent="0.2">
      <c r="A37" s="93">
        <f t="shared" si="1"/>
        <v>30</v>
      </c>
      <c r="B37" s="70" t="s">
        <v>167</v>
      </c>
      <c r="C37" s="65" t="s">
        <v>1017</v>
      </c>
      <c r="D37" s="116" t="s">
        <v>1018</v>
      </c>
      <c r="E37" s="130"/>
      <c r="F37" s="117"/>
      <c r="G37" s="104">
        <v>40476</v>
      </c>
      <c r="H37" s="104">
        <f>+G37+(365*1)</f>
        <v>40841</v>
      </c>
      <c r="I37" s="68" t="s">
        <v>992</v>
      </c>
    </row>
    <row r="38" spans="1:9" ht="24" x14ac:dyDescent="0.2">
      <c r="A38" s="93">
        <f t="shared" si="1"/>
        <v>31</v>
      </c>
      <c r="B38" s="72" t="s">
        <v>51</v>
      </c>
      <c r="C38" s="65" t="s">
        <v>1008</v>
      </c>
      <c r="D38" s="120" t="s">
        <v>1009</v>
      </c>
      <c r="E38" s="131" t="s">
        <v>445</v>
      </c>
      <c r="F38" s="121" t="s">
        <v>1019</v>
      </c>
      <c r="G38" s="110">
        <v>38745</v>
      </c>
      <c r="H38" s="109">
        <f>+G38+(365*5)</f>
        <v>40570</v>
      </c>
      <c r="I38" s="65" t="s">
        <v>102</v>
      </c>
    </row>
    <row r="39" spans="1:9" ht="36" x14ac:dyDescent="0.2">
      <c r="A39" s="93">
        <f t="shared" si="1"/>
        <v>32</v>
      </c>
      <c r="B39" s="72" t="s">
        <v>167</v>
      </c>
      <c r="C39" s="65" t="s">
        <v>1008</v>
      </c>
      <c r="D39" s="120" t="s">
        <v>1009</v>
      </c>
      <c r="E39" s="131" t="s">
        <v>445</v>
      </c>
      <c r="F39" s="121" t="s">
        <v>1010</v>
      </c>
      <c r="G39" s="110">
        <v>38745</v>
      </c>
      <c r="H39" s="109">
        <v>40570</v>
      </c>
      <c r="I39" s="65" t="s">
        <v>1011</v>
      </c>
    </row>
    <row r="40" spans="1:9" x14ac:dyDescent="0.2">
      <c r="A40" s="93">
        <f t="shared" si="1"/>
        <v>33</v>
      </c>
      <c r="B40" s="72" t="s">
        <v>167</v>
      </c>
      <c r="C40" s="65" t="s">
        <v>1012</v>
      </c>
      <c r="D40" s="120" t="s">
        <v>1013</v>
      </c>
      <c r="E40" s="131" t="s">
        <v>445</v>
      </c>
      <c r="F40" s="121" t="s">
        <v>1014</v>
      </c>
      <c r="G40" s="110">
        <v>40479</v>
      </c>
      <c r="H40" s="109">
        <v>40844</v>
      </c>
      <c r="I40" s="65" t="s">
        <v>992</v>
      </c>
    </row>
    <row r="41" spans="1:9" x14ac:dyDescent="0.2">
      <c r="A41" s="93">
        <f t="shared" si="1"/>
        <v>34</v>
      </c>
      <c r="B41" s="72" t="s">
        <v>51</v>
      </c>
      <c r="C41" s="65" t="s">
        <v>1020</v>
      </c>
      <c r="D41" s="120" t="s">
        <v>1021</v>
      </c>
      <c r="E41" s="131" t="s">
        <v>445</v>
      </c>
      <c r="F41" s="121" t="s">
        <v>1022</v>
      </c>
      <c r="G41" s="110">
        <v>38825</v>
      </c>
      <c r="H41" s="109">
        <f>+G41+(365*5)</f>
        <v>40650</v>
      </c>
      <c r="I41" s="65" t="s">
        <v>102</v>
      </c>
    </row>
    <row r="42" spans="1:9" x14ac:dyDescent="0.2">
      <c r="A42" s="93">
        <f t="shared" si="1"/>
        <v>35</v>
      </c>
      <c r="B42" s="72" t="s">
        <v>51</v>
      </c>
      <c r="C42" s="65" t="s">
        <v>1023</v>
      </c>
      <c r="D42" s="120" t="s">
        <v>1024</v>
      </c>
      <c r="E42" s="131" t="s">
        <v>445</v>
      </c>
      <c r="F42" s="121" t="s">
        <v>1025</v>
      </c>
      <c r="G42" s="110">
        <v>38845</v>
      </c>
      <c r="H42" s="109">
        <f>+G42+(365*5)</f>
        <v>40670</v>
      </c>
      <c r="I42" s="65" t="s">
        <v>102</v>
      </c>
    </row>
    <row r="43" spans="1:9" x14ac:dyDescent="0.2">
      <c r="A43" s="93">
        <f t="shared" si="1"/>
        <v>36</v>
      </c>
      <c r="B43" s="72" t="s">
        <v>51</v>
      </c>
      <c r="C43" s="65" t="s">
        <v>1026</v>
      </c>
      <c r="D43" s="120" t="s">
        <v>1027</v>
      </c>
      <c r="E43" s="131" t="s">
        <v>445</v>
      </c>
      <c r="F43" s="121" t="s">
        <v>1028</v>
      </c>
      <c r="G43" s="110">
        <v>38869</v>
      </c>
      <c r="H43" s="109">
        <f>+G43+(365*5)</f>
        <v>40694</v>
      </c>
      <c r="I43" s="65" t="s">
        <v>102</v>
      </c>
    </row>
    <row r="44" spans="1:9" ht="24" x14ac:dyDescent="0.2">
      <c r="A44" s="93">
        <f t="shared" si="1"/>
        <v>37</v>
      </c>
      <c r="B44" s="72" t="s">
        <v>51</v>
      </c>
      <c r="C44" s="65" t="s">
        <v>1029</v>
      </c>
      <c r="D44" s="120" t="s">
        <v>1030</v>
      </c>
      <c r="E44" s="131" t="s">
        <v>445</v>
      </c>
      <c r="F44" s="121" t="s">
        <v>1031</v>
      </c>
      <c r="G44" s="110">
        <v>38909</v>
      </c>
      <c r="H44" s="109">
        <f>+G44+(365*5)</f>
        <v>40734</v>
      </c>
      <c r="I44" s="65" t="s">
        <v>102</v>
      </c>
    </row>
    <row r="45" spans="1:9" x14ac:dyDescent="0.2">
      <c r="A45" s="93">
        <f t="shared" si="1"/>
        <v>38</v>
      </c>
      <c r="B45" s="72" t="s">
        <v>51</v>
      </c>
      <c r="C45" s="65" t="s">
        <v>886</v>
      </c>
      <c r="D45" s="120" t="s">
        <v>1032</v>
      </c>
      <c r="E45" s="131" t="s">
        <v>445</v>
      </c>
      <c r="F45" s="121" t="s">
        <v>1033</v>
      </c>
      <c r="G45" s="104">
        <v>39037</v>
      </c>
      <c r="H45" s="109">
        <f>+G45+(365*5)</f>
        <v>40862</v>
      </c>
      <c r="I45" s="65" t="s">
        <v>102</v>
      </c>
    </row>
    <row r="46" spans="1:9" x14ac:dyDescent="0.2">
      <c r="A46" s="93">
        <f t="shared" si="1"/>
        <v>39</v>
      </c>
      <c r="B46" s="70" t="s">
        <v>167</v>
      </c>
      <c r="C46" s="102" t="s">
        <v>117</v>
      </c>
      <c r="D46" s="122" t="s">
        <v>62</v>
      </c>
      <c r="E46" s="217" t="s">
        <v>445</v>
      </c>
      <c r="F46" s="119" t="s">
        <v>395</v>
      </c>
      <c r="G46" s="103">
        <v>39682</v>
      </c>
      <c r="H46" s="104">
        <f>+G46+(365*2)</f>
        <v>40412</v>
      </c>
      <c r="I46" s="68" t="s">
        <v>118</v>
      </c>
    </row>
    <row r="47" spans="1:9" x14ac:dyDescent="0.2">
      <c r="A47" s="93">
        <f t="shared" si="1"/>
        <v>40</v>
      </c>
      <c r="B47" s="70" t="s">
        <v>167</v>
      </c>
      <c r="C47" s="102" t="s">
        <v>117</v>
      </c>
      <c r="D47" s="122" t="s">
        <v>1034</v>
      </c>
      <c r="E47" s="217" t="s">
        <v>445</v>
      </c>
      <c r="F47" s="119" t="s">
        <v>1035</v>
      </c>
      <c r="G47" s="103">
        <v>39636</v>
      </c>
      <c r="H47" s="104">
        <f>+G47+(365*3)</f>
        <v>40731</v>
      </c>
      <c r="I47" s="68" t="s">
        <v>116</v>
      </c>
    </row>
    <row r="48" spans="1:9" ht="24" x14ac:dyDescent="0.2">
      <c r="A48" s="93">
        <f t="shared" si="1"/>
        <v>41</v>
      </c>
      <c r="B48" s="70" t="s">
        <v>167</v>
      </c>
      <c r="C48" s="102" t="s">
        <v>117</v>
      </c>
      <c r="D48" s="122" t="s">
        <v>1036</v>
      </c>
      <c r="E48" s="217" t="s">
        <v>445</v>
      </c>
      <c r="F48" s="119" t="s">
        <v>1037</v>
      </c>
      <c r="G48" s="103">
        <v>39941</v>
      </c>
      <c r="H48" s="104">
        <f>+G48+(365*2)</f>
        <v>40671</v>
      </c>
      <c r="I48" s="68" t="s">
        <v>233</v>
      </c>
    </row>
    <row r="49" spans="1:9" ht="24" x14ac:dyDescent="0.2">
      <c r="A49" s="93">
        <f t="shared" si="1"/>
        <v>42</v>
      </c>
      <c r="B49" s="70" t="s">
        <v>167</v>
      </c>
      <c r="C49" s="102" t="s">
        <v>117</v>
      </c>
      <c r="D49" s="122" t="s">
        <v>536</v>
      </c>
      <c r="E49" s="217" t="s">
        <v>445</v>
      </c>
      <c r="F49" s="119" t="s">
        <v>537</v>
      </c>
      <c r="G49" s="103">
        <v>39567</v>
      </c>
      <c r="H49" s="104"/>
      <c r="I49" s="68" t="s">
        <v>538</v>
      </c>
    </row>
    <row r="50" spans="1:9" x14ac:dyDescent="0.2">
      <c r="A50" s="93">
        <f t="shared" si="1"/>
        <v>43</v>
      </c>
      <c r="B50" s="70" t="s">
        <v>167</v>
      </c>
      <c r="C50" s="102" t="s">
        <v>117</v>
      </c>
      <c r="D50" s="122" t="s">
        <v>8</v>
      </c>
      <c r="E50" s="217" t="s">
        <v>445</v>
      </c>
      <c r="F50" s="119" t="s">
        <v>9</v>
      </c>
      <c r="G50" s="103">
        <v>40582</v>
      </c>
      <c r="H50" s="104">
        <f>+G50+(365*1)</f>
        <v>40947</v>
      </c>
      <c r="I50" s="68" t="s">
        <v>2</v>
      </c>
    </row>
    <row r="51" spans="1:9" x14ac:dyDescent="0.2">
      <c r="A51" s="93">
        <f t="shared" si="1"/>
        <v>44</v>
      </c>
      <c r="B51" s="72" t="s">
        <v>51</v>
      </c>
      <c r="C51" s="65" t="s">
        <v>1038</v>
      </c>
      <c r="D51" s="120" t="s">
        <v>1039</v>
      </c>
      <c r="E51" s="131" t="s">
        <v>445</v>
      </c>
      <c r="F51" s="121" t="s">
        <v>1040</v>
      </c>
      <c r="G51" s="110">
        <v>39063</v>
      </c>
      <c r="H51" s="109">
        <f t="shared" ref="H51:H64" si="3">+G51+(365*5)</f>
        <v>40888</v>
      </c>
      <c r="I51" s="65" t="s">
        <v>1041</v>
      </c>
    </row>
    <row r="52" spans="1:9" ht="24" x14ac:dyDescent="0.2">
      <c r="A52" s="93">
        <f t="shared" si="1"/>
        <v>45</v>
      </c>
      <c r="B52" s="72" t="s">
        <v>51</v>
      </c>
      <c r="C52" s="65" t="s">
        <v>1042</v>
      </c>
      <c r="D52" s="120" t="s">
        <v>1043</v>
      </c>
      <c r="E52" s="131" t="s">
        <v>445</v>
      </c>
      <c r="F52" s="121" t="s">
        <v>1044</v>
      </c>
      <c r="G52" s="110">
        <v>39077</v>
      </c>
      <c r="H52" s="109">
        <f t="shared" si="3"/>
        <v>40902</v>
      </c>
      <c r="I52" s="65" t="s">
        <v>102</v>
      </c>
    </row>
    <row r="53" spans="1:9" ht="24" x14ac:dyDescent="0.2">
      <c r="A53" s="93">
        <f t="shared" si="1"/>
        <v>46</v>
      </c>
      <c r="B53" s="72" t="s">
        <v>51</v>
      </c>
      <c r="C53" s="65" t="s">
        <v>1042</v>
      </c>
      <c r="D53" s="120" t="s">
        <v>1045</v>
      </c>
      <c r="E53" s="139" t="s">
        <v>445</v>
      </c>
      <c r="F53" s="121" t="s">
        <v>1046</v>
      </c>
      <c r="G53" s="110">
        <v>38943</v>
      </c>
      <c r="H53" s="109">
        <f t="shared" si="3"/>
        <v>40768</v>
      </c>
      <c r="I53" s="65" t="s">
        <v>102</v>
      </c>
    </row>
    <row r="54" spans="1:9" x14ac:dyDescent="0.2">
      <c r="A54" s="93">
        <f t="shared" si="1"/>
        <v>47</v>
      </c>
      <c r="B54" s="74" t="s">
        <v>167</v>
      </c>
      <c r="C54" s="65" t="s">
        <v>571</v>
      </c>
      <c r="D54" s="120" t="s">
        <v>1047</v>
      </c>
      <c r="E54" s="139" t="s">
        <v>445</v>
      </c>
      <c r="F54" s="121" t="s">
        <v>1048</v>
      </c>
      <c r="G54" s="110">
        <v>38943</v>
      </c>
      <c r="H54" s="109">
        <f t="shared" si="3"/>
        <v>40768</v>
      </c>
      <c r="I54" s="65" t="s">
        <v>102</v>
      </c>
    </row>
    <row r="55" spans="1:9" ht="36" x14ac:dyDescent="0.2">
      <c r="A55" s="93">
        <f t="shared" si="1"/>
        <v>48</v>
      </c>
      <c r="B55" s="322" t="s">
        <v>1779</v>
      </c>
      <c r="C55" s="65" t="s">
        <v>571</v>
      </c>
      <c r="D55" s="120" t="s">
        <v>807</v>
      </c>
      <c r="E55" s="131" t="s">
        <v>445</v>
      </c>
      <c r="F55" s="121" t="s">
        <v>808</v>
      </c>
      <c r="G55" s="110">
        <v>40512</v>
      </c>
      <c r="H55" s="104">
        <f t="shared" si="3"/>
        <v>42337</v>
      </c>
      <c r="I55" s="65" t="s">
        <v>809</v>
      </c>
    </row>
    <row r="56" spans="1:9" ht="24" x14ac:dyDescent="0.2">
      <c r="A56" s="93">
        <f t="shared" si="1"/>
        <v>49</v>
      </c>
      <c r="B56" s="72" t="s">
        <v>51</v>
      </c>
      <c r="C56" s="65" t="s">
        <v>573</v>
      </c>
      <c r="D56" s="120" t="s">
        <v>30</v>
      </c>
      <c r="E56" s="131" t="s">
        <v>445</v>
      </c>
      <c r="F56" s="121" t="s">
        <v>575</v>
      </c>
      <c r="G56" s="110">
        <v>39128</v>
      </c>
      <c r="H56" s="109">
        <f t="shared" si="3"/>
        <v>40953</v>
      </c>
      <c r="I56" s="65" t="s">
        <v>102</v>
      </c>
    </row>
    <row r="57" spans="1:9" ht="24" x14ac:dyDescent="0.2">
      <c r="A57" s="93">
        <f t="shared" si="1"/>
        <v>50</v>
      </c>
      <c r="B57" s="72" t="s">
        <v>167</v>
      </c>
      <c r="C57" s="65" t="s">
        <v>573</v>
      </c>
      <c r="D57" s="120" t="s">
        <v>30</v>
      </c>
      <c r="E57" s="139" t="s">
        <v>445</v>
      </c>
      <c r="F57" s="121" t="s">
        <v>574</v>
      </c>
      <c r="G57" s="110">
        <v>39128</v>
      </c>
      <c r="H57" s="109">
        <f t="shared" si="3"/>
        <v>40953</v>
      </c>
      <c r="I57" s="65" t="s">
        <v>115</v>
      </c>
    </row>
    <row r="58" spans="1:9" x14ac:dyDescent="0.2">
      <c r="A58" s="93">
        <f t="shared" si="1"/>
        <v>51</v>
      </c>
      <c r="B58" s="72" t="s">
        <v>51</v>
      </c>
      <c r="C58" s="65" t="s">
        <v>129</v>
      </c>
      <c r="D58" s="120" t="s">
        <v>31</v>
      </c>
      <c r="E58" s="131" t="s">
        <v>445</v>
      </c>
      <c r="F58" s="121" t="s">
        <v>520</v>
      </c>
      <c r="G58" s="110">
        <v>39127</v>
      </c>
      <c r="H58" s="109">
        <f t="shared" si="3"/>
        <v>40952</v>
      </c>
      <c r="I58" s="65" t="s">
        <v>102</v>
      </c>
    </row>
    <row r="59" spans="1:9" ht="24" x14ac:dyDescent="0.2">
      <c r="A59" s="93">
        <f t="shared" si="1"/>
        <v>52</v>
      </c>
      <c r="B59" s="72" t="s">
        <v>51</v>
      </c>
      <c r="C59" s="65" t="s">
        <v>576</v>
      </c>
      <c r="D59" s="120" t="s">
        <v>521</v>
      </c>
      <c r="E59" s="131" t="s">
        <v>445</v>
      </c>
      <c r="F59" s="121" t="s">
        <v>366</v>
      </c>
      <c r="G59" s="110">
        <v>39261</v>
      </c>
      <c r="H59" s="109">
        <f t="shared" si="3"/>
        <v>41086</v>
      </c>
      <c r="I59" s="65" t="s">
        <v>102</v>
      </c>
    </row>
    <row r="60" spans="1:9" x14ac:dyDescent="0.2">
      <c r="A60" s="93">
        <f t="shared" si="1"/>
        <v>53</v>
      </c>
      <c r="B60" s="72" t="s">
        <v>51</v>
      </c>
      <c r="C60" s="65" t="s">
        <v>367</v>
      </c>
      <c r="D60" s="120" t="s">
        <v>522</v>
      </c>
      <c r="E60" s="131" t="s">
        <v>445</v>
      </c>
      <c r="F60" s="121" t="s">
        <v>368</v>
      </c>
      <c r="G60" s="110">
        <v>39304</v>
      </c>
      <c r="H60" s="109">
        <f t="shared" si="3"/>
        <v>41129</v>
      </c>
      <c r="I60" s="65" t="s">
        <v>102</v>
      </c>
    </row>
    <row r="61" spans="1:9" x14ac:dyDescent="0.2">
      <c r="A61" s="93">
        <f t="shared" si="1"/>
        <v>54</v>
      </c>
      <c r="B61" s="72" t="s">
        <v>51</v>
      </c>
      <c r="C61" s="65" t="s">
        <v>121</v>
      </c>
      <c r="D61" s="120" t="s">
        <v>32</v>
      </c>
      <c r="E61" s="131" t="s">
        <v>445</v>
      </c>
      <c r="F61" s="121" t="s">
        <v>523</v>
      </c>
      <c r="G61" s="110">
        <v>39303</v>
      </c>
      <c r="H61" s="109">
        <f t="shared" si="3"/>
        <v>41128</v>
      </c>
      <c r="I61" s="65" t="s">
        <v>102</v>
      </c>
    </row>
    <row r="62" spans="1:9" x14ac:dyDescent="0.2">
      <c r="A62" s="93">
        <f t="shared" si="1"/>
        <v>55</v>
      </c>
      <c r="B62" s="70" t="s">
        <v>167</v>
      </c>
      <c r="C62" s="65" t="s">
        <v>515</v>
      </c>
      <c r="D62" s="122" t="s">
        <v>130</v>
      </c>
      <c r="E62" s="217" t="s">
        <v>445</v>
      </c>
      <c r="F62" s="119" t="s">
        <v>171</v>
      </c>
      <c r="G62" s="110">
        <v>39303</v>
      </c>
      <c r="H62" s="109">
        <f t="shared" si="3"/>
        <v>41128</v>
      </c>
      <c r="I62" s="65" t="s">
        <v>120</v>
      </c>
    </row>
    <row r="63" spans="1:9" ht="24" x14ac:dyDescent="0.2">
      <c r="A63" s="93">
        <f t="shared" si="1"/>
        <v>56</v>
      </c>
      <c r="B63" s="70" t="s">
        <v>51</v>
      </c>
      <c r="C63" s="65" t="s">
        <v>369</v>
      </c>
      <c r="D63" s="122" t="s">
        <v>524</v>
      </c>
      <c r="E63" s="217" t="s">
        <v>445</v>
      </c>
      <c r="F63" s="119" t="s">
        <v>370</v>
      </c>
      <c r="G63" s="103">
        <v>39310</v>
      </c>
      <c r="H63" s="104">
        <f t="shared" si="3"/>
        <v>41135</v>
      </c>
      <c r="I63" s="68" t="s">
        <v>119</v>
      </c>
    </row>
    <row r="64" spans="1:9" ht="24" x14ac:dyDescent="0.2">
      <c r="A64" s="93">
        <f t="shared" si="1"/>
        <v>57</v>
      </c>
      <c r="B64" s="70" t="s">
        <v>167</v>
      </c>
      <c r="C64" s="65" t="s">
        <v>369</v>
      </c>
      <c r="D64" s="122" t="s">
        <v>530</v>
      </c>
      <c r="E64" s="217" t="s">
        <v>445</v>
      </c>
      <c r="F64" s="119" t="s">
        <v>531</v>
      </c>
      <c r="G64" s="103">
        <v>39310</v>
      </c>
      <c r="H64" s="104">
        <f t="shared" si="3"/>
        <v>41135</v>
      </c>
      <c r="I64" s="68" t="s">
        <v>535</v>
      </c>
    </row>
    <row r="65" spans="1:10" x14ac:dyDescent="0.2">
      <c r="A65" s="93">
        <f t="shared" si="1"/>
        <v>58</v>
      </c>
      <c r="B65" s="70" t="s">
        <v>167</v>
      </c>
      <c r="C65" s="65" t="s">
        <v>182</v>
      </c>
      <c r="D65" s="122" t="s">
        <v>4</v>
      </c>
      <c r="E65" s="217" t="s">
        <v>445</v>
      </c>
      <c r="F65" s="119" t="s">
        <v>5</v>
      </c>
      <c r="G65" s="103">
        <v>40582</v>
      </c>
      <c r="H65" s="104">
        <f>+G65+(365*1)</f>
        <v>40947</v>
      </c>
      <c r="I65" s="68" t="s">
        <v>3</v>
      </c>
    </row>
    <row r="66" spans="1:10" ht="36" x14ac:dyDescent="0.2">
      <c r="A66" s="93">
        <f t="shared" si="1"/>
        <v>59</v>
      </c>
      <c r="B66" s="70" t="s">
        <v>167</v>
      </c>
      <c r="C66" s="65" t="s">
        <v>182</v>
      </c>
      <c r="D66" s="122" t="s">
        <v>785</v>
      </c>
      <c r="E66" s="217" t="s">
        <v>445</v>
      </c>
      <c r="F66" s="119" t="s">
        <v>786</v>
      </c>
      <c r="G66" s="103">
        <v>40792</v>
      </c>
      <c r="H66" s="104">
        <f>+G66+(365*1)</f>
        <v>41157</v>
      </c>
      <c r="I66" s="68" t="s">
        <v>1314</v>
      </c>
    </row>
    <row r="67" spans="1:10" ht="36" x14ac:dyDescent="0.2">
      <c r="A67" s="93">
        <f t="shared" si="1"/>
        <v>60</v>
      </c>
      <c r="B67" s="70" t="s">
        <v>167</v>
      </c>
      <c r="C67" s="65" t="s">
        <v>182</v>
      </c>
      <c r="D67" s="122" t="s">
        <v>1049</v>
      </c>
      <c r="E67" s="217" t="s">
        <v>445</v>
      </c>
      <c r="F67" s="119" t="s">
        <v>1050</v>
      </c>
      <c r="G67" s="103">
        <v>40792</v>
      </c>
      <c r="H67" s="104"/>
      <c r="I67" s="68" t="s">
        <v>1051</v>
      </c>
    </row>
    <row r="68" spans="1:10" x14ac:dyDescent="0.2">
      <c r="A68" s="93">
        <f t="shared" si="1"/>
        <v>61</v>
      </c>
      <c r="B68" s="70" t="s">
        <v>51</v>
      </c>
      <c r="C68" s="65" t="s">
        <v>371</v>
      </c>
      <c r="D68" s="122" t="s">
        <v>33</v>
      </c>
      <c r="E68" s="217" t="s">
        <v>445</v>
      </c>
      <c r="F68" s="119" t="s">
        <v>525</v>
      </c>
      <c r="G68" s="103">
        <v>39331</v>
      </c>
      <c r="H68" s="104">
        <f>+G68+(365*5)</f>
        <v>41156</v>
      </c>
      <c r="I68" s="65" t="s">
        <v>102</v>
      </c>
    </row>
    <row r="69" spans="1:10" ht="24" x14ac:dyDescent="0.2">
      <c r="A69" s="93">
        <f t="shared" si="1"/>
        <v>62</v>
      </c>
      <c r="B69" s="70" t="s">
        <v>167</v>
      </c>
      <c r="C69" s="65" t="s">
        <v>516</v>
      </c>
      <c r="D69" s="122" t="s">
        <v>518</v>
      </c>
      <c r="E69" s="217" t="s">
        <v>445</v>
      </c>
      <c r="F69" s="119" t="s">
        <v>517</v>
      </c>
      <c r="G69" s="103">
        <v>39331</v>
      </c>
      <c r="H69" s="104">
        <f>+G69+(365*5)</f>
        <v>41156</v>
      </c>
      <c r="I69" s="68" t="s">
        <v>122</v>
      </c>
    </row>
    <row r="70" spans="1:10" ht="24" x14ac:dyDescent="0.2">
      <c r="A70" s="93">
        <f t="shared" si="1"/>
        <v>63</v>
      </c>
      <c r="B70" s="70" t="s">
        <v>51</v>
      </c>
      <c r="C70" s="65" t="s">
        <v>123</v>
      </c>
      <c r="D70" s="122" t="s">
        <v>34</v>
      </c>
      <c r="E70" s="217" t="s">
        <v>445</v>
      </c>
      <c r="F70" s="119" t="s">
        <v>526</v>
      </c>
      <c r="G70" s="103">
        <v>39197</v>
      </c>
      <c r="H70" s="104">
        <f>+G70+(365*5)</f>
        <v>41022</v>
      </c>
      <c r="I70" s="68" t="s">
        <v>127</v>
      </c>
    </row>
    <row r="71" spans="1:10" x14ac:dyDescent="0.2">
      <c r="A71" s="93">
        <f t="shared" si="1"/>
        <v>64</v>
      </c>
      <c r="B71" s="70" t="s">
        <v>51</v>
      </c>
      <c r="C71" s="65" t="s">
        <v>579</v>
      </c>
      <c r="D71" s="122" t="s">
        <v>35</v>
      </c>
      <c r="E71" s="217" t="s">
        <v>445</v>
      </c>
      <c r="F71" s="119" t="s">
        <v>527</v>
      </c>
      <c r="G71" s="103">
        <v>39384</v>
      </c>
      <c r="H71" s="103">
        <f>+G71+(365*5)</f>
        <v>41209</v>
      </c>
      <c r="I71" s="65" t="s">
        <v>102</v>
      </c>
    </row>
    <row r="72" spans="1:10" x14ac:dyDescent="0.2">
      <c r="A72" s="93">
        <f t="shared" si="1"/>
        <v>65</v>
      </c>
      <c r="B72" s="70" t="s">
        <v>167</v>
      </c>
      <c r="C72" s="65" t="s">
        <v>579</v>
      </c>
      <c r="D72" s="122" t="s">
        <v>1052</v>
      </c>
      <c r="E72" s="217" t="s">
        <v>445</v>
      </c>
      <c r="F72" s="119" t="s">
        <v>1053</v>
      </c>
      <c r="G72" s="103">
        <v>40742</v>
      </c>
      <c r="H72" s="103">
        <v>40908</v>
      </c>
      <c r="I72" s="65" t="s">
        <v>1054</v>
      </c>
    </row>
    <row r="73" spans="1:10" x14ac:dyDescent="0.2">
      <c r="A73" s="93">
        <f t="shared" si="1"/>
        <v>66</v>
      </c>
      <c r="B73" s="70" t="s">
        <v>167</v>
      </c>
      <c r="C73" s="65" t="s">
        <v>373</v>
      </c>
      <c r="D73" s="122" t="s">
        <v>37</v>
      </c>
      <c r="E73" s="217" t="s">
        <v>445</v>
      </c>
      <c r="F73" s="119" t="s">
        <v>519</v>
      </c>
      <c r="G73" s="103">
        <v>39323</v>
      </c>
      <c r="H73" s="103">
        <f>+G73+(365*5)</f>
        <v>41148</v>
      </c>
      <c r="I73" s="68" t="s">
        <v>120</v>
      </c>
    </row>
    <row r="74" spans="1:10" ht="24" x14ac:dyDescent="0.2">
      <c r="A74" s="93">
        <f t="shared" ref="A74:A137" si="4">+A73+1</f>
        <v>67</v>
      </c>
      <c r="B74" s="74" t="s">
        <v>237</v>
      </c>
      <c r="C74" s="65" t="s">
        <v>577</v>
      </c>
      <c r="D74" s="118">
        <v>5</v>
      </c>
      <c r="E74" s="217"/>
      <c r="F74" s="118"/>
      <c r="G74" s="103">
        <v>33639</v>
      </c>
      <c r="H74" s="103">
        <v>40943</v>
      </c>
      <c r="I74" s="67" t="s">
        <v>578</v>
      </c>
    </row>
    <row r="75" spans="1:10" ht="24" x14ac:dyDescent="0.2">
      <c r="A75" s="93">
        <f t="shared" si="4"/>
        <v>68</v>
      </c>
      <c r="B75" s="70" t="s">
        <v>167</v>
      </c>
      <c r="C75" s="65" t="s">
        <v>577</v>
      </c>
      <c r="D75" s="122" t="s">
        <v>1055</v>
      </c>
      <c r="E75" s="217" t="s">
        <v>445</v>
      </c>
      <c r="F75" s="119" t="s">
        <v>1056</v>
      </c>
      <c r="G75" s="103">
        <v>40540</v>
      </c>
      <c r="H75" s="104">
        <f>+G75+(364*1)</f>
        <v>40904</v>
      </c>
      <c r="I75" s="68" t="s">
        <v>1057</v>
      </c>
    </row>
    <row r="76" spans="1:10" x14ac:dyDescent="0.2">
      <c r="A76" s="93">
        <f t="shared" si="4"/>
        <v>69</v>
      </c>
      <c r="B76" s="70" t="s">
        <v>167</v>
      </c>
      <c r="C76" s="65" t="s">
        <v>577</v>
      </c>
      <c r="D76" s="122" t="s">
        <v>0</v>
      </c>
      <c r="E76" s="217" t="s">
        <v>445</v>
      </c>
      <c r="F76" s="119" t="s">
        <v>1</v>
      </c>
      <c r="G76" s="103">
        <v>40582</v>
      </c>
      <c r="H76" s="104">
        <f>+G76+(364*1)</f>
        <v>40946</v>
      </c>
      <c r="I76" s="68" t="s">
        <v>2</v>
      </c>
    </row>
    <row r="77" spans="1:10" ht="24" x14ac:dyDescent="0.2">
      <c r="A77" s="93">
        <f t="shared" si="4"/>
        <v>70</v>
      </c>
      <c r="B77" s="70" t="s">
        <v>167</v>
      </c>
      <c r="C77" s="65" t="s">
        <v>577</v>
      </c>
      <c r="D77" s="122" t="s">
        <v>792</v>
      </c>
      <c r="E77" s="217" t="s">
        <v>445</v>
      </c>
      <c r="F77" s="119" t="s">
        <v>793</v>
      </c>
      <c r="G77" s="103">
        <v>40795</v>
      </c>
      <c r="H77" s="104">
        <f>+G77+(364*1)</f>
        <v>41159</v>
      </c>
      <c r="I77" s="68" t="s">
        <v>794</v>
      </c>
    </row>
    <row r="78" spans="1:10" ht="24" x14ac:dyDescent="0.2">
      <c r="A78" s="93">
        <f t="shared" si="4"/>
        <v>71</v>
      </c>
      <c r="B78" s="70" t="s">
        <v>167</v>
      </c>
      <c r="C78" s="65" t="s">
        <v>183</v>
      </c>
      <c r="D78" s="122" t="s">
        <v>184</v>
      </c>
      <c r="E78" s="217" t="s">
        <v>445</v>
      </c>
      <c r="F78" s="119" t="s">
        <v>185</v>
      </c>
      <c r="G78" s="103">
        <v>40213</v>
      </c>
      <c r="H78" s="104">
        <f>+G78+(365*2)</f>
        <v>40943</v>
      </c>
      <c r="I78" s="65" t="s">
        <v>18</v>
      </c>
    </row>
    <row r="79" spans="1:10" ht="56.25" x14ac:dyDescent="0.2">
      <c r="A79" s="93">
        <f t="shared" si="4"/>
        <v>72</v>
      </c>
      <c r="B79" s="86" t="s">
        <v>167</v>
      </c>
      <c r="C79" s="65" t="s">
        <v>484</v>
      </c>
      <c r="D79" s="122" t="s">
        <v>1058</v>
      </c>
      <c r="E79" s="217" t="s">
        <v>445</v>
      </c>
      <c r="F79" s="119" t="s">
        <v>1059</v>
      </c>
      <c r="G79" s="103">
        <v>39595</v>
      </c>
      <c r="H79" s="104">
        <f>+G79+(365*3)</f>
        <v>40690</v>
      </c>
      <c r="I79" s="105" t="s">
        <v>1060</v>
      </c>
    </row>
    <row r="80" spans="1:10" ht="56.25" x14ac:dyDescent="0.2">
      <c r="A80" s="93">
        <f t="shared" si="4"/>
        <v>73</v>
      </c>
      <c r="B80" s="86" t="s">
        <v>237</v>
      </c>
      <c r="C80" s="65" t="s">
        <v>484</v>
      </c>
      <c r="D80" s="122" t="s">
        <v>1061</v>
      </c>
      <c r="E80" s="217" t="s">
        <v>445</v>
      </c>
      <c r="F80" s="119" t="s">
        <v>1062</v>
      </c>
      <c r="G80" s="103" t="s">
        <v>1063</v>
      </c>
      <c r="H80" s="104"/>
      <c r="I80" s="105" t="s">
        <v>1060</v>
      </c>
      <c r="J80" s="106">
        <v>2010</v>
      </c>
    </row>
    <row r="81" spans="1:10" ht="12.75" x14ac:dyDescent="0.2">
      <c r="A81" s="93">
        <f t="shared" si="4"/>
        <v>74</v>
      </c>
      <c r="B81" s="86" t="s">
        <v>167</v>
      </c>
      <c r="C81" s="65" t="s">
        <v>484</v>
      </c>
      <c r="D81" s="122" t="s">
        <v>1034</v>
      </c>
      <c r="E81" s="217" t="s">
        <v>445</v>
      </c>
      <c r="F81" s="119" t="s">
        <v>1064</v>
      </c>
      <c r="G81" s="103">
        <v>39636</v>
      </c>
      <c r="H81" s="104">
        <v>40731</v>
      </c>
      <c r="I81" s="105" t="s">
        <v>116</v>
      </c>
      <c r="J81" s="106">
        <v>2008</v>
      </c>
    </row>
    <row r="82" spans="1:10" ht="12.75" x14ac:dyDescent="0.2">
      <c r="A82" s="93">
        <f t="shared" si="4"/>
        <v>75</v>
      </c>
      <c r="B82" s="86" t="s">
        <v>167</v>
      </c>
      <c r="C82" s="65" t="s">
        <v>484</v>
      </c>
      <c r="D82" s="122" t="s">
        <v>1065</v>
      </c>
      <c r="E82" s="217" t="s">
        <v>445</v>
      </c>
      <c r="F82" s="119" t="s">
        <v>1066</v>
      </c>
      <c r="G82" s="103">
        <v>40211</v>
      </c>
      <c r="H82" s="104">
        <v>40576</v>
      </c>
      <c r="I82" s="105" t="s">
        <v>1067</v>
      </c>
      <c r="J82" s="106">
        <v>2010</v>
      </c>
    </row>
    <row r="83" spans="1:10" x14ac:dyDescent="0.2">
      <c r="A83" s="93">
        <f t="shared" si="4"/>
        <v>76</v>
      </c>
      <c r="B83" s="70" t="s">
        <v>167</v>
      </c>
      <c r="C83" s="65" t="s">
        <v>484</v>
      </c>
      <c r="D83" s="122" t="s">
        <v>6</v>
      </c>
      <c r="E83" s="217" t="s">
        <v>445</v>
      </c>
      <c r="F83" s="119" t="s">
        <v>7</v>
      </c>
      <c r="G83" s="103">
        <v>40582</v>
      </c>
      <c r="H83" s="104">
        <f>+G83+(365*1)</f>
        <v>40947</v>
      </c>
      <c r="I83" s="68" t="s">
        <v>3</v>
      </c>
    </row>
    <row r="84" spans="1:10" x14ac:dyDescent="0.2">
      <c r="A84" s="93">
        <f t="shared" si="4"/>
        <v>77</v>
      </c>
      <c r="B84" s="70" t="s">
        <v>51</v>
      </c>
      <c r="C84" s="65" t="s">
        <v>1068</v>
      </c>
      <c r="D84" s="122" t="s">
        <v>1069</v>
      </c>
      <c r="E84" s="217" t="s">
        <v>445</v>
      </c>
      <c r="F84" s="119" t="s">
        <v>1070</v>
      </c>
      <c r="G84" s="103">
        <v>39669</v>
      </c>
      <c r="H84" s="104">
        <f>+G84+(365*3)</f>
        <v>40764</v>
      </c>
      <c r="I84" s="68" t="s">
        <v>102</v>
      </c>
    </row>
    <row r="85" spans="1:10" ht="36" x14ac:dyDescent="0.2">
      <c r="A85" s="93">
        <f t="shared" si="4"/>
        <v>78</v>
      </c>
      <c r="B85" s="70" t="s">
        <v>167</v>
      </c>
      <c r="C85" s="65" t="s">
        <v>581</v>
      </c>
      <c r="D85" s="122" t="s">
        <v>1071</v>
      </c>
      <c r="E85" s="217" t="s">
        <v>445</v>
      </c>
      <c r="F85" s="119" t="s">
        <v>1072</v>
      </c>
      <c r="G85" s="103">
        <v>39681</v>
      </c>
      <c r="H85" s="104">
        <f>+G85+(365*3)</f>
        <v>40776</v>
      </c>
      <c r="I85" s="68" t="s">
        <v>1073</v>
      </c>
    </row>
    <row r="86" spans="1:10" x14ac:dyDescent="0.2">
      <c r="A86" s="93">
        <f t="shared" si="4"/>
        <v>79</v>
      </c>
      <c r="B86" s="70" t="s">
        <v>167</v>
      </c>
      <c r="C86" s="73" t="s">
        <v>446</v>
      </c>
      <c r="D86" s="118" t="s">
        <v>10</v>
      </c>
      <c r="E86" s="217" t="s">
        <v>445</v>
      </c>
      <c r="F86" s="119" t="s">
        <v>11</v>
      </c>
      <c r="G86" s="107">
        <v>40582</v>
      </c>
      <c r="H86" s="104">
        <f>+G86+(365*1)</f>
        <v>40947</v>
      </c>
      <c r="I86" s="68" t="s">
        <v>3</v>
      </c>
    </row>
    <row r="87" spans="1:10" x14ac:dyDescent="0.2">
      <c r="A87" s="93">
        <f t="shared" si="4"/>
        <v>80</v>
      </c>
      <c r="B87" s="70" t="s">
        <v>167</v>
      </c>
      <c r="C87" s="73" t="s">
        <v>446</v>
      </c>
      <c r="D87" s="118" t="s">
        <v>1074</v>
      </c>
      <c r="E87" s="217" t="s">
        <v>445</v>
      </c>
      <c r="F87" s="119" t="s">
        <v>1075</v>
      </c>
      <c r="G87" s="107">
        <v>39647</v>
      </c>
      <c r="H87" s="104">
        <f>+G87+(365*3)</f>
        <v>40742</v>
      </c>
      <c r="I87" s="68" t="s">
        <v>116</v>
      </c>
    </row>
    <row r="88" spans="1:10" ht="12.75" x14ac:dyDescent="0.2">
      <c r="A88" s="93">
        <f t="shared" si="4"/>
        <v>81</v>
      </c>
      <c r="B88" s="86" t="s">
        <v>167</v>
      </c>
      <c r="C88" s="73" t="s">
        <v>446</v>
      </c>
      <c r="D88" s="118" t="s">
        <v>1076</v>
      </c>
      <c r="E88" s="217" t="s">
        <v>445</v>
      </c>
      <c r="F88" s="119" t="s">
        <v>1077</v>
      </c>
      <c r="G88" s="107">
        <v>40213</v>
      </c>
      <c r="H88" s="104">
        <f>+G88+(365*1)</f>
        <v>40578</v>
      </c>
      <c r="I88" s="105" t="s">
        <v>1067</v>
      </c>
      <c r="J88" s="106">
        <v>2010</v>
      </c>
    </row>
    <row r="89" spans="1:10" x14ac:dyDescent="0.2">
      <c r="A89" s="93">
        <f t="shared" si="4"/>
        <v>82</v>
      </c>
      <c r="B89" s="70" t="s">
        <v>167</v>
      </c>
      <c r="C89" s="73" t="s">
        <v>446</v>
      </c>
      <c r="D89" s="118" t="s">
        <v>10</v>
      </c>
      <c r="E89" s="217" t="s">
        <v>445</v>
      </c>
      <c r="F89" s="119" t="s">
        <v>11</v>
      </c>
      <c r="G89" s="107">
        <v>40582</v>
      </c>
      <c r="H89" s="104">
        <f>+G89+(365*1)</f>
        <v>40947</v>
      </c>
      <c r="I89" s="68" t="s">
        <v>3</v>
      </c>
    </row>
    <row r="90" spans="1:10" x14ac:dyDescent="0.2">
      <c r="A90" s="93">
        <f t="shared" si="4"/>
        <v>83</v>
      </c>
      <c r="B90" s="70" t="s">
        <v>167</v>
      </c>
      <c r="C90" s="73" t="s">
        <v>446</v>
      </c>
      <c r="D90" s="118" t="s">
        <v>853</v>
      </c>
      <c r="E90" s="217" t="s">
        <v>445</v>
      </c>
      <c r="F90" s="119" t="s">
        <v>854</v>
      </c>
      <c r="G90" s="107">
        <v>40813</v>
      </c>
      <c r="H90" s="104">
        <f>+G90+(365*1)</f>
        <v>41178</v>
      </c>
      <c r="I90" s="68" t="s">
        <v>855</v>
      </c>
    </row>
    <row r="91" spans="1:10" x14ac:dyDescent="0.2">
      <c r="A91" s="93">
        <f t="shared" si="4"/>
        <v>84</v>
      </c>
      <c r="B91" s="70" t="s">
        <v>51</v>
      </c>
      <c r="C91" s="73" t="s">
        <v>266</v>
      </c>
      <c r="D91" s="118" t="s">
        <v>267</v>
      </c>
      <c r="E91" s="140" t="s">
        <v>445</v>
      </c>
      <c r="F91" s="119" t="s">
        <v>268</v>
      </c>
      <c r="G91" s="114">
        <v>40035</v>
      </c>
      <c r="H91" s="104">
        <f>+G91+(365*3)</f>
        <v>41130</v>
      </c>
      <c r="I91" s="68" t="s">
        <v>102</v>
      </c>
    </row>
    <row r="92" spans="1:10" ht="24" x14ac:dyDescent="0.2">
      <c r="A92" s="93">
        <f t="shared" si="4"/>
        <v>85</v>
      </c>
      <c r="B92" s="70" t="s">
        <v>167</v>
      </c>
      <c r="C92" s="68" t="s">
        <v>298</v>
      </c>
      <c r="D92" s="118" t="s">
        <v>1078</v>
      </c>
      <c r="E92" s="140"/>
      <c r="F92" s="119"/>
      <c r="G92" s="115">
        <v>40437</v>
      </c>
      <c r="H92" s="104">
        <f>+G92+(365*1)</f>
        <v>40802</v>
      </c>
      <c r="I92" s="68" t="s">
        <v>1079</v>
      </c>
    </row>
    <row r="93" spans="1:10" ht="24" x14ac:dyDescent="0.2">
      <c r="A93" s="93">
        <f t="shared" si="4"/>
        <v>86</v>
      </c>
      <c r="B93" s="70" t="s">
        <v>51</v>
      </c>
      <c r="C93" s="73" t="s">
        <v>389</v>
      </c>
      <c r="D93" s="118"/>
      <c r="E93" s="217"/>
      <c r="F93" s="119"/>
      <c r="G93" s="114">
        <v>39890</v>
      </c>
      <c r="H93" s="104">
        <f>+G93+(365*3)</f>
        <v>40985</v>
      </c>
      <c r="I93" s="68" t="s">
        <v>390</v>
      </c>
    </row>
    <row r="94" spans="1:10" ht="24" x14ac:dyDescent="0.2">
      <c r="A94" s="93">
        <f t="shared" si="4"/>
        <v>87</v>
      </c>
      <c r="B94" s="70" t="s">
        <v>51</v>
      </c>
      <c r="C94" s="73" t="s">
        <v>331</v>
      </c>
      <c r="D94" s="118" t="s">
        <v>332</v>
      </c>
      <c r="E94" s="217" t="s">
        <v>445</v>
      </c>
      <c r="F94" s="119" t="s">
        <v>333</v>
      </c>
      <c r="G94" s="114">
        <v>39891</v>
      </c>
      <c r="H94" s="104">
        <f>+G94+(365*3)</f>
        <v>40986</v>
      </c>
      <c r="I94" s="68" t="s">
        <v>102</v>
      </c>
    </row>
    <row r="95" spans="1:10" ht="24" x14ac:dyDescent="0.2">
      <c r="A95" s="93">
        <f t="shared" si="4"/>
        <v>88</v>
      </c>
      <c r="B95" s="70" t="s">
        <v>167</v>
      </c>
      <c r="C95" s="73" t="s">
        <v>1081</v>
      </c>
      <c r="D95" s="118" t="s">
        <v>1080</v>
      </c>
      <c r="E95" s="217"/>
      <c r="F95" s="119"/>
      <c r="G95" s="114">
        <v>40469</v>
      </c>
      <c r="H95" s="104">
        <f>+G95+(365*1)</f>
        <v>40834</v>
      </c>
      <c r="I95" s="68" t="s">
        <v>1079</v>
      </c>
    </row>
    <row r="96" spans="1:10" x14ac:dyDescent="0.2">
      <c r="A96" s="93">
        <f t="shared" si="4"/>
        <v>89</v>
      </c>
      <c r="B96" s="70" t="s">
        <v>167</v>
      </c>
      <c r="C96" s="73" t="s">
        <v>1085</v>
      </c>
      <c r="D96" s="118" t="s">
        <v>1084</v>
      </c>
      <c r="E96" s="217" t="s">
        <v>445</v>
      </c>
      <c r="F96" s="119" t="s">
        <v>1083</v>
      </c>
      <c r="G96" s="114">
        <v>40462</v>
      </c>
      <c r="H96" s="104">
        <f>+G96+(365*1)</f>
        <v>40827</v>
      </c>
      <c r="I96" s="68" t="s">
        <v>1082</v>
      </c>
    </row>
    <row r="97" spans="1:9" ht="24" x14ac:dyDescent="0.2">
      <c r="A97" s="93">
        <f t="shared" si="4"/>
        <v>90</v>
      </c>
      <c r="B97" s="70" t="s">
        <v>167</v>
      </c>
      <c r="C97" s="73" t="s">
        <v>597</v>
      </c>
      <c r="D97" s="118" t="s">
        <v>598</v>
      </c>
      <c r="E97" s="217" t="s">
        <v>445</v>
      </c>
      <c r="F97" s="119" t="s">
        <v>599</v>
      </c>
      <c r="G97" s="114">
        <v>40602</v>
      </c>
      <c r="H97" s="104">
        <f>+G97+(365*1)</f>
        <v>40967</v>
      </c>
      <c r="I97" s="68" t="s">
        <v>789</v>
      </c>
    </row>
    <row r="98" spans="1:9" x14ac:dyDescent="0.2">
      <c r="A98" s="93">
        <f t="shared" si="4"/>
        <v>91</v>
      </c>
      <c r="B98" s="70" t="s">
        <v>51</v>
      </c>
      <c r="C98" s="73" t="s">
        <v>597</v>
      </c>
      <c r="D98" s="118" t="s">
        <v>790</v>
      </c>
      <c r="E98" s="217" t="s">
        <v>445</v>
      </c>
      <c r="F98" s="119" t="s">
        <v>791</v>
      </c>
      <c r="G98" s="114">
        <v>40800</v>
      </c>
      <c r="H98" s="104">
        <f>+G98+(365*1)</f>
        <v>41165</v>
      </c>
      <c r="I98" s="68" t="s">
        <v>102</v>
      </c>
    </row>
    <row r="99" spans="1:9" x14ac:dyDescent="0.2">
      <c r="A99" s="93">
        <f t="shared" si="4"/>
        <v>92</v>
      </c>
      <c r="B99" s="64" t="s">
        <v>51</v>
      </c>
      <c r="C99" s="73" t="s">
        <v>662</v>
      </c>
      <c r="D99" s="116" t="s">
        <v>663</v>
      </c>
      <c r="E99" s="130" t="s">
        <v>445</v>
      </c>
      <c r="F99" s="117" t="s">
        <v>664</v>
      </c>
      <c r="G99" s="80">
        <v>39391</v>
      </c>
      <c r="H99" s="104">
        <f>+G99+(365*5)</f>
        <v>41216</v>
      </c>
      <c r="I99" s="68" t="s">
        <v>102</v>
      </c>
    </row>
    <row r="100" spans="1:9" ht="48" x14ac:dyDescent="0.2">
      <c r="A100" s="93">
        <f t="shared" si="4"/>
        <v>93</v>
      </c>
      <c r="B100" s="64" t="s">
        <v>167</v>
      </c>
      <c r="C100" s="73" t="s">
        <v>731</v>
      </c>
      <c r="D100" s="116" t="s">
        <v>831</v>
      </c>
      <c r="E100" s="130" t="s">
        <v>445</v>
      </c>
      <c r="F100" s="117" t="s">
        <v>832</v>
      </c>
      <c r="G100" s="80">
        <v>40840</v>
      </c>
      <c r="H100" s="104">
        <f>+G100+(365*1)</f>
        <v>41205</v>
      </c>
      <c r="I100" s="68" t="s">
        <v>833</v>
      </c>
    </row>
    <row r="101" spans="1:9" ht="48" x14ac:dyDescent="0.2">
      <c r="A101" s="93">
        <f t="shared" si="4"/>
        <v>94</v>
      </c>
      <c r="B101" s="64" t="s">
        <v>51</v>
      </c>
      <c r="C101" s="73" t="s">
        <v>1086</v>
      </c>
      <c r="D101" s="116" t="s">
        <v>1087</v>
      </c>
      <c r="E101" s="130"/>
      <c r="F101" s="117"/>
      <c r="G101" s="80">
        <v>40675</v>
      </c>
      <c r="H101" s="104">
        <v>40908</v>
      </c>
      <c r="I101" s="68" t="s">
        <v>1088</v>
      </c>
    </row>
    <row r="102" spans="1:9" ht="48" x14ac:dyDescent="0.2">
      <c r="A102" s="93">
        <f t="shared" si="4"/>
        <v>95</v>
      </c>
      <c r="B102" s="64" t="s">
        <v>167</v>
      </c>
      <c r="C102" s="73" t="s">
        <v>762</v>
      </c>
      <c r="D102" s="116" t="s">
        <v>766</v>
      </c>
      <c r="E102" s="130" t="s">
        <v>445</v>
      </c>
      <c r="F102" s="117" t="s">
        <v>767</v>
      </c>
      <c r="G102" s="80">
        <v>40765</v>
      </c>
      <c r="H102" s="104">
        <f>+G102+(365*1)</f>
        <v>41130</v>
      </c>
      <c r="I102" s="68" t="s">
        <v>768</v>
      </c>
    </row>
    <row r="103" spans="1:9" ht="24" x14ac:dyDescent="0.2">
      <c r="A103" s="93">
        <f t="shared" si="4"/>
        <v>96</v>
      </c>
      <c r="B103" s="64" t="s">
        <v>51</v>
      </c>
      <c r="C103" s="73" t="s">
        <v>910</v>
      </c>
      <c r="D103" s="116" t="s">
        <v>769</v>
      </c>
      <c r="E103" s="130" t="s">
        <v>445</v>
      </c>
      <c r="F103" s="117" t="s">
        <v>770</v>
      </c>
      <c r="G103" s="80">
        <v>40744</v>
      </c>
      <c r="H103" s="104">
        <f>+G103+(365*1)</f>
        <v>41109</v>
      </c>
      <c r="I103" s="68" t="s">
        <v>771</v>
      </c>
    </row>
    <row r="104" spans="1:9" ht="24" x14ac:dyDescent="0.2">
      <c r="A104" s="93">
        <f t="shared" si="4"/>
        <v>97</v>
      </c>
      <c r="B104" s="64" t="s">
        <v>167</v>
      </c>
      <c r="C104" s="73" t="s">
        <v>1089</v>
      </c>
      <c r="D104" s="116" t="s">
        <v>1090</v>
      </c>
      <c r="E104" s="130" t="s">
        <v>445</v>
      </c>
      <c r="F104" s="117" t="s">
        <v>445</v>
      </c>
      <c r="G104" s="80">
        <v>40773</v>
      </c>
      <c r="H104" s="104">
        <v>40803</v>
      </c>
      <c r="I104" s="68" t="s">
        <v>1091</v>
      </c>
    </row>
    <row r="105" spans="1:9" ht="36" x14ac:dyDescent="0.2">
      <c r="A105" s="93">
        <f t="shared" si="4"/>
        <v>98</v>
      </c>
      <c r="B105" s="64" t="s">
        <v>167</v>
      </c>
      <c r="C105" s="73" t="s">
        <v>822</v>
      </c>
      <c r="D105" s="116" t="s">
        <v>1092</v>
      </c>
      <c r="E105" s="130"/>
      <c r="F105" s="117"/>
      <c r="G105" s="80">
        <v>40842</v>
      </c>
      <c r="H105" s="104">
        <v>40902</v>
      </c>
      <c r="I105" s="68" t="s">
        <v>1093</v>
      </c>
    </row>
    <row r="106" spans="1:9" x14ac:dyDescent="0.2">
      <c r="A106" s="93">
        <f t="shared" si="4"/>
        <v>99</v>
      </c>
      <c r="B106" s="64" t="s">
        <v>51</v>
      </c>
      <c r="C106" s="73" t="s">
        <v>836</v>
      </c>
      <c r="D106" s="116"/>
      <c r="E106" s="130" t="s">
        <v>445</v>
      </c>
      <c r="F106" s="117" t="s">
        <v>837</v>
      </c>
      <c r="G106" s="80">
        <v>39400</v>
      </c>
      <c r="H106" s="104">
        <f>+G106+(365*5)</f>
        <v>41225</v>
      </c>
      <c r="I106" s="68" t="s">
        <v>102</v>
      </c>
    </row>
    <row r="107" spans="1:9" ht="60" x14ac:dyDescent="0.2">
      <c r="A107" s="93">
        <f t="shared" si="4"/>
        <v>100</v>
      </c>
      <c r="B107" s="64" t="s">
        <v>167</v>
      </c>
      <c r="C107" s="73" t="s">
        <v>940</v>
      </c>
      <c r="D107" s="116" t="s">
        <v>934</v>
      </c>
      <c r="E107" s="130" t="s">
        <v>445</v>
      </c>
      <c r="F107" s="117" t="s">
        <v>935</v>
      </c>
      <c r="G107" s="80">
        <v>41086</v>
      </c>
      <c r="H107" s="104" t="s">
        <v>936</v>
      </c>
      <c r="I107" s="68" t="s">
        <v>937</v>
      </c>
    </row>
    <row r="108" spans="1:9" ht="60" x14ac:dyDescent="0.2">
      <c r="A108" s="93">
        <f t="shared" si="4"/>
        <v>101</v>
      </c>
      <c r="B108" s="64" t="s">
        <v>167</v>
      </c>
      <c r="C108" s="73" t="s">
        <v>1176</v>
      </c>
      <c r="D108" s="66" t="s">
        <v>1177</v>
      </c>
      <c r="E108" s="66" t="s">
        <v>445</v>
      </c>
      <c r="F108" s="67" t="s">
        <v>1178</v>
      </c>
      <c r="G108" s="80">
        <v>41266</v>
      </c>
      <c r="H108" s="109" t="s">
        <v>891</v>
      </c>
      <c r="I108" s="68" t="s">
        <v>1179</v>
      </c>
    </row>
    <row r="109" spans="1:9" ht="36" x14ac:dyDescent="0.2">
      <c r="A109" s="93">
        <f t="shared" si="4"/>
        <v>102</v>
      </c>
      <c r="B109" s="64" t="s">
        <v>167</v>
      </c>
      <c r="C109" s="73" t="s">
        <v>1186</v>
      </c>
      <c r="D109" s="66" t="s">
        <v>1187</v>
      </c>
      <c r="E109" s="66" t="s">
        <v>445</v>
      </c>
      <c r="F109" s="67"/>
      <c r="G109" s="80">
        <v>41162</v>
      </c>
      <c r="H109" s="109" t="s">
        <v>891</v>
      </c>
      <c r="I109" s="68" t="s">
        <v>1188</v>
      </c>
    </row>
    <row r="110" spans="1:9" ht="15" customHeight="1" x14ac:dyDescent="0.2">
      <c r="A110" s="93">
        <f t="shared" si="4"/>
        <v>103</v>
      </c>
      <c r="B110" s="71" t="s">
        <v>167</v>
      </c>
      <c r="C110" s="68" t="s">
        <v>886</v>
      </c>
      <c r="D110" s="108" t="s">
        <v>889</v>
      </c>
      <c r="E110" s="217" t="s">
        <v>445</v>
      </c>
      <c r="F110" s="119" t="s">
        <v>890</v>
      </c>
      <c r="G110" s="109">
        <v>41001</v>
      </c>
      <c r="H110" s="109" t="s">
        <v>891</v>
      </c>
      <c r="I110" s="68" t="s">
        <v>892</v>
      </c>
    </row>
    <row r="111" spans="1:9" ht="36" x14ac:dyDescent="0.2">
      <c r="A111" s="93">
        <f t="shared" si="4"/>
        <v>104</v>
      </c>
      <c r="B111" s="71" t="s">
        <v>167</v>
      </c>
      <c r="C111" s="73" t="s">
        <v>1271</v>
      </c>
      <c r="D111" s="66" t="s">
        <v>1272</v>
      </c>
      <c r="E111" s="66" t="s">
        <v>445</v>
      </c>
      <c r="F111" s="67" t="s">
        <v>1273</v>
      </c>
      <c r="G111" s="80" t="s">
        <v>1274</v>
      </c>
      <c r="H111" s="109" t="s">
        <v>891</v>
      </c>
      <c r="I111" s="68" t="s">
        <v>1275</v>
      </c>
    </row>
    <row r="112" spans="1:9" s="62" customFormat="1" ht="15" customHeight="1" x14ac:dyDescent="0.2">
      <c r="A112" s="93">
        <f t="shared" si="4"/>
        <v>105</v>
      </c>
      <c r="B112" s="64" t="s">
        <v>237</v>
      </c>
      <c r="C112" s="65" t="s">
        <v>568</v>
      </c>
      <c r="D112" s="116" t="s">
        <v>376</v>
      </c>
      <c r="E112" s="130" t="s">
        <v>445</v>
      </c>
      <c r="F112" s="117" t="s">
        <v>377</v>
      </c>
      <c r="G112" s="103">
        <v>39923</v>
      </c>
      <c r="H112" s="104">
        <f>+G112+(365*4)</f>
        <v>41383</v>
      </c>
      <c r="I112" s="68" t="s">
        <v>102</v>
      </c>
    </row>
    <row r="113" spans="1:11" s="62" customFormat="1" ht="15" customHeight="1" x14ac:dyDescent="0.2">
      <c r="A113" s="93">
        <f t="shared" si="4"/>
        <v>106</v>
      </c>
      <c r="B113" s="64" t="s">
        <v>51</v>
      </c>
      <c r="C113" s="65" t="s">
        <v>407</v>
      </c>
      <c r="D113" s="116" t="s">
        <v>67</v>
      </c>
      <c r="E113" s="130" t="s">
        <v>445</v>
      </c>
      <c r="F113" s="117" t="s">
        <v>408</v>
      </c>
      <c r="G113" s="103">
        <v>39589</v>
      </c>
      <c r="H113" s="104">
        <f t="shared" ref="H113:H120" si="5">+G113+(365*5)</f>
        <v>41414</v>
      </c>
      <c r="I113" s="68" t="s">
        <v>102</v>
      </c>
    </row>
    <row r="114" spans="1:11" s="62" customFormat="1" ht="15" customHeight="1" x14ac:dyDescent="0.2">
      <c r="A114" s="93">
        <f t="shared" si="4"/>
        <v>107</v>
      </c>
      <c r="B114" s="64" t="s">
        <v>51</v>
      </c>
      <c r="C114" s="65" t="s">
        <v>138</v>
      </c>
      <c r="D114" s="116"/>
      <c r="E114" s="130" t="s">
        <v>445</v>
      </c>
      <c r="F114" s="117" t="s">
        <v>386</v>
      </c>
      <c r="G114" s="103">
        <v>39504</v>
      </c>
      <c r="H114" s="149">
        <f t="shared" si="5"/>
        <v>41329</v>
      </c>
      <c r="I114" s="68" t="s">
        <v>102</v>
      </c>
    </row>
    <row r="115" spans="1:11" s="62" customFormat="1" ht="15" customHeight="1" x14ac:dyDescent="0.2">
      <c r="A115" s="93">
        <f t="shared" si="4"/>
        <v>108</v>
      </c>
      <c r="B115" s="64" t="s">
        <v>167</v>
      </c>
      <c r="C115" s="65" t="s">
        <v>138</v>
      </c>
      <c r="D115" s="116" t="s">
        <v>69</v>
      </c>
      <c r="E115" s="130" t="s">
        <v>445</v>
      </c>
      <c r="F115" s="117" t="s">
        <v>387</v>
      </c>
      <c r="G115" s="103">
        <v>39504</v>
      </c>
      <c r="H115" s="149">
        <f t="shared" si="5"/>
        <v>41329</v>
      </c>
      <c r="I115" s="68" t="s">
        <v>102</v>
      </c>
    </row>
    <row r="116" spans="1:11" s="62" customFormat="1" ht="15" customHeight="1" x14ac:dyDescent="0.2">
      <c r="A116" s="93">
        <f t="shared" si="4"/>
        <v>109</v>
      </c>
      <c r="B116" s="64" t="s">
        <v>51</v>
      </c>
      <c r="C116" s="65" t="s">
        <v>412</v>
      </c>
      <c r="D116" s="116" t="s">
        <v>71</v>
      </c>
      <c r="E116" s="130" t="s">
        <v>445</v>
      </c>
      <c r="F116" s="117" t="s">
        <v>413</v>
      </c>
      <c r="G116" s="103">
        <v>39576</v>
      </c>
      <c r="H116" s="104">
        <f t="shared" si="5"/>
        <v>41401</v>
      </c>
      <c r="I116" s="68" t="s">
        <v>102</v>
      </c>
    </row>
    <row r="117" spans="1:11" x14ac:dyDescent="0.2">
      <c r="A117" s="93">
        <f t="shared" si="4"/>
        <v>110</v>
      </c>
      <c r="B117" s="70" t="s">
        <v>51</v>
      </c>
      <c r="C117" s="65" t="s">
        <v>1335</v>
      </c>
      <c r="D117" s="122" t="s">
        <v>38</v>
      </c>
      <c r="E117" s="217" t="s">
        <v>445</v>
      </c>
      <c r="F117" s="119" t="s">
        <v>374</v>
      </c>
      <c r="G117" s="103">
        <v>39562</v>
      </c>
      <c r="H117" s="104">
        <f t="shared" si="5"/>
        <v>41387</v>
      </c>
      <c r="I117" s="65" t="s">
        <v>102</v>
      </c>
    </row>
    <row r="118" spans="1:11" x14ac:dyDescent="0.2">
      <c r="A118" s="93">
        <f t="shared" si="4"/>
        <v>111</v>
      </c>
      <c r="B118" s="70" t="s">
        <v>51</v>
      </c>
      <c r="C118" s="65" t="s">
        <v>134</v>
      </c>
      <c r="D118" s="122" t="s">
        <v>39</v>
      </c>
      <c r="E118" s="217" t="s">
        <v>445</v>
      </c>
      <c r="F118" s="119" t="s">
        <v>375</v>
      </c>
      <c r="G118" s="103">
        <v>39575</v>
      </c>
      <c r="H118" s="104">
        <f t="shared" si="5"/>
        <v>41400</v>
      </c>
      <c r="I118" s="65" t="s">
        <v>102</v>
      </c>
    </row>
    <row r="119" spans="1:11" x14ac:dyDescent="0.2">
      <c r="A119" s="93">
        <f t="shared" si="4"/>
        <v>112</v>
      </c>
      <c r="B119" s="70" t="s">
        <v>51</v>
      </c>
      <c r="C119" s="65" t="s">
        <v>21</v>
      </c>
      <c r="D119" s="122" t="s">
        <v>40</v>
      </c>
      <c r="E119" s="217" t="s">
        <v>445</v>
      </c>
      <c r="F119" s="119" t="s">
        <v>391</v>
      </c>
      <c r="G119" s="103">
        <v>39588</v>
      </c>
      <c r="H119" s="104">
        <f t="shared" si="5"/>
        <v>41413</v>
      </c>
      <c r="I119" s="65" t="s">
        <v>102</v>
      </c>
    </row>
    <row r="120" spans="1:11" s="79" customFormat="1" ht="48" x14ac:dyDescent="0.2">
      <c r="A120" s="93">
        <f t="shared" si="4"/>
        <v>113</v>
      </c>
      <c r="B120" s="76" t="s">
        <v>51</v>
      </c>
      <c r="C120" s="77" t="s">
        <v>133</v>
      </c>
      <c r="D120" s="123" t="s">
        <v>36</v>
      </c>
      <c r="E120" s="132" t="s">
        <v>445</v>
      </c>
      <c r="F120" s="125" t="s">
        <v>372</v>
      </c>
      <c r="G120" s="82">
        <v>39540</v>
      </c>
      <c r="H120" s="82">
        <f t="shared" si="5"/>
        <v>41365</v>
      </c>
      <c r="I120" s="77" t="s">
        <v>500</v>
      </c>
    </row>
    <row r="121" spans="1:11" s="222" customFormat="1" ht="15" customHeight="1" x14ac:dyDescent="0.2">
      <c r="A121" s="93">
        <f t="shared" si="4"/>
        <v>114</v>
      </c>
      <c r="B121" s="76" t="s">
        <v>51</v>
      </c>
      <c r="C121" s="77" t="s">
        <v>565</v>
      </c>
      <c r="D121" s="215" t="s">
        <v>68</v>
      </c>
      <c r="E121" s="134" t="s">
        <v>445</v>
      </c>
      <c r="F121" s="216" t="s">
        <v>409</v>
      </c>
      <c r="G121" s="82">
        <v>39615</v>
      </c>
      <c r="H121" s="82">
        <f t="shared" ref="H121:H136" si="6">+G121+(365*5)</f>
        <v>41440</v>
      </c>
      <c r="I121" s="77" t="s">
        <v>102</v>
      </c>
      <c r="J121" s="142">
        <v>2008</v>
      </c>
      <c r="K121" s="79" t="str">
        <f t="shared" ref="K121:K136" si="7">+J121&amp; " "&amp;B121</f>
        <v>2008 MoU</v>
      </c>
    </row>
    <row r="122" spans="1:11" s="79" customFormat="1" x14ac:dyDescent="0.2">
      <c r="A122" s="93">
        <f t="shared" si="4"/>
        <v>115</v>
      </c>
      <c r="B122" s="76" t="s">
        <v>167</v>
      </c>
      <c r="C122" s="77" t="s">
        <v>429</v>
      </c>
      <c r="D122" s="124" t="s">
        <v>80</v>
      </c>
      <c r="E122" s="134" t="s">
        <v>445</v>
      </c>
      <c r="F122" s="125" t="s">
        <v>430</v>
      </c>
      <c r="G122" s="112">
        <v>39617</v>
      </c>
      <c r="H122" s="82">
        <f t="shared" si="6"/>
        <v>41442</v>
      </c>
      <c r="I122" s="77" t="s">
        <v>102</v>
      </c>
      <c r="J122" s="142">
        <v>2008</v>
      </c>
      <c r="K122" s="79" t="str">
        <f t="shared" si="7"/>
        <v>2008 PKS</v>
      </c>
    </row>
    <row r="123" spans="1:11" s="222" customFormat="1" ht="15" customHeight="1" x14ac:dyDescent="0.2">
      <c r="A123" s="93">
        <f t="shared" si="4"/>
        <v>116</v>
      </c>
      <c r="B123" s="76" t="s">
        <v>51</v>
      </c>
      <c r="C123" s="77" t="s">
        <v>410</v>
      </c>
      <c r="D123" s="215" t="s">
        <v>70</v>
      </c>
      <c r="E123" s="134" t="s">
        <v>445</v>
      </c>
      <c r="F123" s="216" t="s">
        <v>411</v>
      </c>
      <c r="G123" s="82">
        <v>39639</v>
      </c>
      <c r="H123" s="82">
        <f t="shared" si="6"/>
        <v>41464</v>
      </c>
      <c r="I123" s="77" t="s">
        <v>102</v>
      </c>
      <c r="J123" s="142">
        <v>2008</v>
      </c>
      <c r="K123" s="79" t="str">
        <f t="shared" si="7"/>
        <v>2008 MoU</v>
      </c>
    </row>
    <row r="124" spans="1:11" s="79" customFormat="1" x14ac:dyDescent="0.2">
      <c r="A124" s="93">
        <f t="shared" si="4"/>
        <v>117</v>
      </c>
      <c r="B124" s="76" t="s">
        <v>51</v>
      </c>
      <c r="C124" s="77" t="s">
        <v>135</v>
      </c>
      <c r="D124" s="123" t="s">
        <v>61</v>
      </c>
      <c r="E124" s="132" t="s">
        <v>445</v>
      </c>
      <c r="F124" s="125" t="s">
        <v>394</v>
      </c>
      <c r="G124" s="82">
        <v>39645</v>
      </c>
      <c r="H124" s="82">
        <f t="shared" si="6"/>
        <v>41470</v>
      </c>
      <c r="I124" s="77" t="s">
        <v>102</v>
      </c>
      <c r="J124" s="142">
        <v>2008</v>
      </c>
      <c r="K124" s="79" t="str">
        <f t="shared" si="7"/>
        <v>2008 MoU</v>
      </c>
    </row>
    <row r="125" spans="1:11" s="79" customFormat="1" ht="15" customHeight="1" x14ac:dyDescent="0.2">
      <c r="A125" s="93">
        <f t="shared" si="4"/>
        <v>118</v>
      </c>
      <c r="B125" s="76" t="s">
        <v>167</v>
      </c>
      <c r="C125" s="81" t="s">
        <v>678</v>
      </c>
      <c r="D125" s="214" t="s">
        <v>400</v>
      </c>
      <c r="E125" s="134" t="s">
        <v>445</v>
      </c>
      <c r="F125" s="216" t="s">
        <v>142</v>
      </c>
      <c r="G125" s="82">
        <v>39499</v>
      </c>
      <c r="H125" s="82">
        <f t="shared" si="6"/>
        <v>41324</v>
      </c>
      <c r="I125" s="77" t="s">
        <v>102</v>
      </c>
      <c r="J125" s="142">
        <v>2008</v>
      </c>
      <c r="K125" s="79" t="str">
        <f t="shared" si="7"/>
        <v>2008 PKS</v>
      </c>
    </row>
    <row r="126" spans="1:11" s="79" customFormat="1" ht="36" x14ac:dyDescent="0.2">
      <c r="A126" s="93">
        <f t="shared" si="4"/>
        <v>119</v>
      </c>
      <c r="B126" s="76" t="s">
        <v>51</v>
      </c>
      <c r="C126" s="77" t="s">
        <v>392</v>
      </c>
      <c r="D126" s="123" t="s">
        <v>41</v>
      </c>
      <c r="E126" s="132" t="s">
        <v>445</v>
      </c>
      <c r="F126" s="125" t="s">
        <v>393</v>
      </c>
      <c r="G126" s="82">
        <v>39661</v>
      </c>
      <c r="H126" s="82">
        <f t="shared" si="6"/>
        <v>41486</v>
      </c>
      <c r="I126" s="77" t="s">
        <v>580</v>
      </c>
      <c r="J126" s="142">
        <v>2008</v>
      </c>
      <c r="K126" s="79" t="str">
        <f t="shared" si="7"/>
        <v>2008 MoU</v>
      </c>
    </row>
    <row r="127" spans="1:11" s="79" customFormat="1" ht="24" x14ac:dyDescent="0.2">
      <c r="A127" s="93">
        <f t="shared" si="4"/>
        <v>120</v>
      </c>
      <c r="B127" s="76" t="s">
        <v>51</v>
      </c>
      <c r="C127" s="77" t="s">
        <v>1339</v>
      </c>
      <c r="D127" s="123" t="s">
        <v>63</v>
      </c>
      <c r="E127" s="132" t="s">
        <v>445</v>
      </c>
      <c r="F127" s="125" t="s">
        <v>396</v>
      </c>
      <c r="G127" s="82">
        <v>39681</v>
      </c>
      <c r="H127" s="82">
        <f t="shared" si="6"/>
        <v>41506</v>
      </c>
      <c r="I127" s="77" t="s">
        <v>102</v>
      </c>
      <c r="J127" s="142">
        <v>2008</v>
      </c>
      <c r="K127" s="79" t="str">
        <f t="shared" si="7"/>
        <v>2008 MoU</v>
      </c>
    </row>
    <row r="128" spans="1:11" s="222" customFormat="1" ht="15.75" customHeight="1" x14ac:dyDescent="0.2">
      <c r="A128" s="93">
        <f t="shared" si="4"/>
        <v>121</v>
      </c>
      <c r="B128" s="76" t="s">
        <v>51</v>
      </c>
      <c r="C128" s="77" t="s">
        <v>418</v>
      </c>
      <c r="D128" s="215" t="s">
        <v>75</v>
      </c>
      <c r="E128" s="134" t="s">
        <v>445</v>
      </c>
      <c r="F128" s="216" t="s">
        <v>419</v>
      </c>
      <c r="G128" s="82">
        <v>39693</v>
      </c>
      <c r="H128" s="82">
        <f t="shared" si="6"/>
        <v>41518</v>
      </c>
      <c r="I128" s="77" t="s">
        <v>102</v>
      </c>
      <c r="J128" s="142">
        <v>2008</v>
      </c>
      <c r="K128" s="79" t="str">
        <f t="shared" si="7"/>
        <v>2008 MoU</v>
      </c>
    </row>
    <row r="129" spans="1:11" s="79" customFormat="1" x14ac:dyDescent="0.2">
      <c r="A129" s="93">
        <f t="shared" si="4"/>
        <v>122</v>
      </c>
      <c r="B129" s="76" t="s">
        <v>167</v>
      </c>
      <c r="C129" s="77" t="s">
        <v>484</v>
      </c>
      <c r="D129" s="123" t="s">
        <v>528</v>
      </c>
      <c r="E129" s="132" t="s">
        <v>445</v>
      </c>
      <c r="F129" s="125" t="s">
        <v>529</v>
      </c>
      <c r="G129" s="82">
        <v>39695</v>
      </c>
      <c r="H129" s="82">
        <f t="shared" si="6"/>
        <v>41520</v>
      </c>
      <c r="I129" s="77" t="s">
        <v>948</v>
      </c>
      <c r="J129" s="142">
        <v>2008</v>
      </c>
      <c r="K129" s="79" t="str">
        <f t="shared" si="7"/>
        <v>2008 PKS</v>
      </c>
    </row>
    <row r="130" spans="1:11" s="79" customFormat="1" ht="15.75" customHeight="1" x14ac:dyDescent="0.2">
      <c r="A130" s="93">
        <f t="shared" si="4"/>
        <v>123</v>
      </c>
      <c r="B130" s="76" t="s">
        <v>51</v>
      </c>
      <c r="C130" s="77" t="s">
        <v>421</v>
      </c>
      <c r="D130" s="215" t="s">
        <v>77</v>
      </c>
      <c r="E130" s="134" t="s">
        <v>445</v>
      </c>
      <c r="F130" s="216" t="s">
        <v>422</v>
      </c>
      <c r="G130" s="82">
        <v>39699</v>
      </c>
      <c r="H130" s="82">
        <f t="shared" si="6"/>
        <v>41524</v>
      </c>
      <c r="I130" s="77" t="s">
        <v>102</v>
      </c>
      <c r="J130" s="142">
        <v>2008</v>
      </c>
      <c r="K130" s="79" t="str">
        <f t="shared" si="7"/>
        <v>2008 MoU</v>
      </c>
    </row>
    <row r="131" spans="1:11" s="222" customFormat="1" ht="15" customHeight="1" x14ac:dyDescent="0.2">
      <c r="A131" s="93">
        <f t="shared" si="4"/>
        <v>124</v>
      </c>
      <c r="B131" s="76" t="s">
        <v>51</v>
      </c>
      <c r="C131" s="77" t="s">
        <v>958</v>
      </c>
      <c r="D131" s="215" t="s">
        <v>72</v>
      </c>
      <c r="E131" s="134" t="s">
        <v>445</v>
      </c>
      <c r="F131" s="216" t="s">
        <v>414</v>
      </c>
      <c r="G131" s="82">
        <v>39706</v>
      </c>
      <c r="H131" s="82">
        <f t="shared" si="6"/>
        <v>41531</v>
      </c>
      <c r="I131" s="77" t="s">
        <v>102</v>
      </c>
      <c r="J131" s="142">
        <v>2008</v>
      </c>
      <c r="K131" s="79" t="str">
        <f t="shared" si="7"/>
        <v>2008 MoU</v>
      </c>
    </row>
    <row r="132" spans="1:11" s="79" customFormat="1" ht="28.5" customHeight="1" x14ac:dyDescent="0.2">
      <c r="A132" s="93">
        <f t="shared" si="4"/>
        <v>125</v>
      </c>
      <c r="B132" s="76" t="s">
        <v>51</v>
      </c>
      <c r="C132" s="77" t="s">
        <v>582</v>
      </c>
      <c r="D132" s="123" t="s">
        <v>64</v>
      </c>
      <c r="E132" s="132" t="s">
        <v>445</v>
      </c>
      <c r="F132" s="125" t="s">
        <v>397</v>
      </c>
      <c r="G132" s="82">
        <v>39706</v>
      </c>
      <c r="H132" s="82">
        <f t="shared" si="6"/>
        <v>41531</v>
      </c>
      <c r="I132" s="77" t="s">
        <v>102</v>
      </c>
      <c r="J132" s="142">
        <v>2008</v>
      </c>
      <c r="K132" s="79" t="str">
        <f t="shared" si="7"/>
        <v>2008 MoU</v>
      </c>
    </row>
    <row r="133" spans="1:11" s="222" customFormat="1" ht="15" customHeight="1" x14ac:dyDescent="0.2">
      <c r="A133" s="93">
        <f t="shared" si="4"/>
        <v>126</v>
      </c>
      <c r="B133" s="76" t="s">
        <v>51</v>
      </c>
      <c r="C133" s="77" t="s">
        <v>959</v>
      </c>
      <c r="D133" s="215" t="s">
        <v>956</v>
      </c>
      <c r="E133" s="134" t="s">
        <v>445</v>
      </c>
      <c r="F133" s="216" t="s">
        <v>957</v>
      </c>
      <c r="G133" s="82">
        <v>39707</v>
      </c>
      <c r="H133" s="82">
        <f t="shared" si="6"/>
        <v>41532</v>
      </c>
      <c r="I133" s="77" t="s">
        <v>102</v>
      </c>
      <c r="J133" s="142">
        <v>2008</v>
      </c>
      <c r="K133" s="79" t="str">
        <f t="shared" si="7"/>
        <v>2008 MoU</v>
      </c>
    </row>
    <row r="134" spans="1:11" s="222" customFormat="1" ht="15" customHeight="1" x14ac:dyDescent="0.2">
      <c r="A134" s="93">
        <f t="shared" si="4"/>
        <v>127</v>
      </c>
      <c r="B134" s="76" t="s">
        <v>51</v>
      </c>
      <c r="C134" s="77" t="s">
        <v>415</v>
      </c>
      <c r="D134" s="215" t="s">
        <v>73</v>
      </c>
      <c r="E134" s="134" t="s">
        <v>445</v>
      </c>
      <c r="F134" s="216" t="s">
        <v>416</v>
      </c>
      <c r="G134" s="82">
        <v>39710</v>
      </c>
      <c r="H134" s="82">
        <f t="shared" si="6"/>
        <v>41535</v>
      </c>
      <c r="I134" s="77" t="s">
        <v>102</v>
      </c>
      <c r="J134" s="142">
        <v>2008</v>
      </c>
      <c r="K134" s="79" t="str">
        <f t="shared" si="7"/>
        <v>2008 MoU</v>
      </c>
    </row>
    <row r="135" spans="1:11" s="79" customFormat="1" ht="15.75" customHeight="1" x14ac:dyDescent="0.2">
      <c r="A135" s="93">
        <f t="shared" si="4"/>
        <v>128</v>
      </c>
      <c r="B135" s="76" t="s">
        <v>51</v>
      </c>
      <c r="C135" s="77" t="s">
        <v>42</v>
      </c>
      <c r="D135" s="215" t="s">
        <v>43</v>
      </c>
      <c r="E135" s="134" t="s">
        <v>445</v>
      </c>
      <c r="F135" s="216"/>
      <c r="G135" s="82">
        <v>39710</v>
      </c>
      <c r="H135" s="82">
        <f t="shared" si="6"/>
        <v>41535</v>
      </c>
      <c r="I135" s="77" t="s">
        <v>102</v>
      </c>
      <c r="J135" s="142">
        <v>2008</v>
      </c>
      <c r="K135" s="79" t="str">
        <f t="shared" si="7"/>
        <v>2008 MoU</v>
      </c>
    </row>
    <row r="136" spans="1:11" s="79" customFormat="1" ht="15.75" customHeight="1" x14ac:dyDescent="0.2">
      <c r="A136" s="93">
        <f t="shared" si="4"/>
        <v>129</v>
      </c>
      <c r="B136" s="76" t="s">
        <v>51</v>
      </c>
      <c r="C136" s="77" t="s">
        <v>236</v>
      </c>
      <c r="D136" s="215" t="s">
        <v>156</v>
      </c>
      <c r="E136" s="134" t="s">
        <v>445</v>
      </c>
      <c r="F136" s="216" t="s">
        <v>155</v>
      </c>
      <c r="G136" s="82">
        <v>39716</v>
      </c>
      <c r="H136" s="82">
        <f t="shared" si="6"/>
        <v>41541</v>
      </c>
      <c r="I136" s="77" t="s">
        <v>102</v>
      </c>
      <c r="J136" s="142">
        <v>2008</v>
      </c>
      <c r="K136" s="79" t="str">
        <f t="shared" si="7"/>
        <v>2008 MoU</v>
      </c>
    </row>
    <row r="137" spans="1:11" x14ac:dyDescent="0.2">
      <c r="A137" s="93">
        <f t="shared" si="4"/>
        <v>130</v>
      </c>
      <c r="B137" s="76" t="s">
        <v>51</v>
      </c>
      <c r="C137" s="77" t="s">
        <v>342</v>
      </c>
      <c r="D137" s="123" t="s">
        <v>65</v>
      </c>
      <c r="E137" s="132" t="s">
        <v>445</v>
      </c>
      <c r="F137" s="125" t="s">
        <v>398</v>
      </c>
      <c r="G137" s="82">
        <v>39729</v>
      </c>
      <c r="H137" s="82">
        <f t="shared" ref="H137:H146" si="8">+G137+(365*5)</f>
        <v>41554</v>
      </c>
      <c r="I137" s="77" t="s">
        <v>102</v>
      </c>
      <c r="J137" s="142">
        <v>2008</v>
      </c>
      <c r="K137" s="79" t="str">
        <f t="shared" ref="K137:K161" si="9">+J137&amp; " "&amp;B137</f>
        <v>2008 MoU</v>
      </c>
    </row>
    <row r="138" spans="1:11" x14ac:dyDescent="0.2">
      <c r="A138" s="93">
        <f t="shared" ref="A138:A146" si="10">+A137+1</f>
        <v>131</v>
      </c>
      <c r="B138" s="76" t="s">
        <v>51</v>
      </c>
      <c r="C138" s="77" t="s">
        <v>128</v>
      </c>
      <c r="D138" s="215" t="s">
        <v>74</v>
      </c>
      <c r="E138" s="134" t="s">
        <v>445</v>
      </c>
      <c r="F138" s="216" t="s">
        <v>417</v>
      </c>
      <c r="G138" s="82">
        <v>39736</v>
      </c>
      <c r="H138" s="82">
        <f t="shared" si="8"/>
        <v>41561</v>
      </c>
      <c r="I138" s="77" t="s">
        <v>102</v>
      </c>
      <c r="J138" s="142">
        <v>2008</v>
      </c>
      <c r="K138" s="79" t="str">
        <f t="shared" si="9"/>
        <v>2008 MoU</v>
      </c>
    </row>
    <row r="139" spans="1:11" x14ac:dyDescent="0.2">
      <c r="A139" s="93">
        <f t="shared" si="10"/>
        <v>132</v>
      </c>
      <c r="B139" s="76" t="s">
        <v>51</v>
      </c>
      <c r="C139" s="77" t="s">
        <v>425</v>
      </c>
      <c r="D139" s="215" t="s">
        <v>78</v>
      </c>
      <c r="E139" s="134" t="s">
        <v>445</v>
      </c>
      <c r="F139" s="216" t="s">
        <v>423</v>
      </c>
      <c r="G139" s="82">
        <v>39736</v>
      </c>
      <c r="H139" s="82">
        <f t="shared" si="8"/>
        <v>41561</v>
      </c>
      <c r="I139" s="77" t="s">
        <v>102</v>
      </c>
      <c r="J139" s="142">
        <v>2008</v>
      </c>
      <c r="K139" s="79" t="str">
        <f t="shared" si="9"/>
        <v>2008 MoU</v>
      </c>
    </row>
    <row r="140" spans="1:11" ht="24" x14ac:dyDescent="0.2">
      <c r="A140" s="93">
        <f t="shared" si="10"/>
        <v>133</v>
      </c>
      <c r="B140" s="76" t="s">
        <v>51</v>
      </c>
      <c r="C140" s="81" t="s">
        <v>679</v>
      </c>
      <c r="D140" s="215" t="s">
        <v>680</v>
      </c>
      <c r="E140" s="134"/>
      <c r="F140" s="216" t="s">
        <v>681</v>
      </c>
      <c r="G140" s="83">
        <v>39742</v>
      </c>
      <c r="H140" s="82">
        <f t="shared" si="8"/>
        <v>41567</v>
      </c>
      <c r="I140" s="77" t="s">
        <v>102</v>
      </c>
      <c r="J140" s="142">
        <v>2008</v>
      </c>
      <c r="K140" s="79" t="str">
        <f t="shared" si="9"/>
        <v>2008 MoU</v>
      </c>
    </row>
    <row r="141" spans="1:11" x14ac:dyDescent="0.2">
      <c r="A141" s="93">
        <f t="shared" si="10"/>
        <v>134</v>
      </c>
      <c r="B141" s="76" t="s">
        <v>51</v>
      </c>
      <c r="C141" s="77" t="s">
        <v>136</v>
      </c>
      <c r="D141" s="123" t="s">
        <v>66</v>
      </c>
      <c r="E141" s="132" t="s">
        <v>445</v>
      </c>
      <c r="F141" s="125" t="s">
        <v>399</v>
      </c>
      <c r="G141" s="82">
        <v>39745</v>
      </c>
      <c r="H141" s="82">
        <f t="shared" si="8"/>
        <v>41570</v>
      </c>
      <c r="I141" s="77" t="s">
        <v>102</v>
      </c>
      <c r="J141" s="142">
        <v>2008</v>
      </c>
      <c r="K141" s="79" t="str">
        <f t="shared" si="9"/>
        <v>2008 MoU</v>
      </c>
    </row>
    <row r="142" spans="1:11" x14ac:dyDescent="0.2">
      <c r="A142" s="93">
        <f t="shared" si="10"/>
        <v>135</v>
      </c>
      <c r="B142" s="76" t="s">
        <v>51</v>
      </c>
      <c r="C142" s="77" t="s">
        <v>426</v>
      </c>
      <c r="D142" s="280" t="s">
        <v>79</v>
      </c>
      <c r="E142" s="134" t="s">
        <v>445</v>
      </c>
      <c r="F142" s="281" t="s">
        <v>427</v>
      </c>
      <c r="G142" s="82">
        <v>39757</v>
      </c>
      <c r="H142" s="82">
        <f t="shared" si="8"/>
        <v>41582</v>
      </c>
      <c r="I142" s="77" t="s">
        <v>102</v>
      </c>
      <c r="J142" s="142">
        <v>2008</v>
      </c>
      <c r="K142" s="79" t="str">
        <f t="shared" si="9"/>
        <v>2008 MoU</v>
      </c>
    </row>
    <row r="143" spans="1:11" x14ac:dyDescent="0.2">
      <c r="A143" s="93">
        <f t="shared" si="10"/>
        <v>136</v>
      </c>
      <c r="B143" s="76" t="s">
        <v>51</v>
      </c>
      <c r="C143" s="77" t="s">
        <v>168</v>
      </c>
      <c r="D143" s="280" t="s">
        <v>170</v>
      </c>
      <c r="E143" s="224" t="s">
        <v>445</v>
      </c>
      <c r="F143" s="281" t="s">
        <v>169</v>
      </c>
      <c r="G143" s="82">
        <v>39757</v>
      </c>
      <c r="H143" s="82">
        <f t="shared" si="8"/>
        <v>41582</v>
      </c>
      <c r="I143" s="77" t="s">
        <v>102</v>
      </c>
      <c r="J143" s="142">
        <v>2008</v>
      </c>
      <c r="K143" s="79" t="str">
        <f t="shared" si="9"/>
        <v>2008 MoU</v>
      </c>
    </row>
    <row r="144" spans="1:11" x14ac:dyDescent="0.2">
      <c r="A144" s="93">
        <f t="shared" si="10"/>
        <v>137</v>
      </c>
      <c r="B144" s="76" t="s">
        <v>51</v>
      </c>
      <c r="C144" s="77" t="s">
        <v>424</v>
      </c>
      <c r="D144" s="280" t="s">
        <v>76</v>
      </c>
      <c r="E144" s="134" t="s">
        <v>445</v>
      </c>
      <c r="F144" s="281" t="s">
        <v>420</v>
      </c>
      <c r="G144" s="82">
        <v>39769</v>
      </c>
      <c r="H144" s="82">
        <f t="shared" si="8"/>
        <v>41594</v>
      </c>
      <c r="I144" s="77" t="s">
        <v>102</v>
      </c>
      <c r="J144" s="142">
        <v>2008</v>
      </c>
      <c r="K144" s="79" t="str">
        <f t="shared" si="9"/>
        <v>2008 MoU</v>
      </c>
    </row>
    <row r="145" spans="1:16" ht="24" x14ac:dyDescent="0.2">
      <c r="A145" s="93">
        <f t="shared" si="10"/>
        <v>138</v>
      </c>
      <c r="B145" s="76" t="s">
        <v>51</v>
      </c>
      <c r="C145" s="81" t="s">
        <v>679</v>
      </c>
      <c r="D145" s="280" t="s">
        <v>787</v>
      </c>
      <c r="E145" s="134"/>
      <c r="F145" s="281" t="s">
        <v>788</v>
      </c>
      <c r="G145" s="83">
        <v>39769</v>
      </c>
      <c r="H145" s="82">
        <f t="shared" si="8"/>
        <v>41594</v>
      </c>
      <c r="I145" s="77" t="s">
        <v>102</v>
      </c>
      <c r="J145" s="142">
        <v>2008</v>
      </c>
      <c r="K145" s="79" t="str">
        <f t="shared" si="9"/>
        <v>2008 MoU</v>
      </c>
    </row>
    <row r="146" spans="1:16" x14ac:dyDescent="0.2">
      <c r="A146" s="93">
        <f t="shared" si="10"/>
        <v>139</v>
      </c>
      <c r="B146" s="76" t="s">
        <v>167</v>
      </c>
      <c r="C146" s="81" t="s">
        <v>447</v>
      </c>
      <c r="D146" s="124" t="s">
        <v>448</v>
      </c>
      <c r="E146" s="132" t="s">
        <v>445</v>
      </c>
      <c r="F146" s="125" t="s">
        <v>449</v>
      </c>
      <c r="G146" s="111" t="s">
        <v>999</v>
      </c>
      <c r="H146" s="82">
        <f t="shared" si="8"/>
        <v>41617</v>
      </c>
      <c r="I146" s="77" t="s">
        <v>102</v>
      </c>
      <c r="J146" s="142">
        <v>2008</v>
      </c>
      <c r="K146" s="79" t="str">
        <f t="shared" si="9"/>
        <v>2008 PKS</v>
      </c>
    </row>
    <row r="147" spans="1:16" s="79" customFormat="1" ht="24" x14ac:dyDescent="0.2">
      <c r="A147" s="220">
        <f>+'00 Lembaga Pemerintah'!A20+1</f>
        <v>15</v>
      </c>
      <c r="B147" s="76" t="s">
        <v>167</v>
      </c>
      <c r="C147" s="81" t="s">
        <v>329</v>
      </c>
      <c r="D147" s="280" t="s">
        <v>246</v>
      </c>
      <c r="E147" s="134" t="s">
        <v>445</v>
      </c>
      <c r="F147" s="281" t="s">
        <v>247</v>
      </c>
      <c r="G147" s="82">
        <v>40032</v>
      </c>
      <c r="H147" s="82">
        <f>+G147+(365*2)</f>
        <v>40762</v>
      </c>
      <c r="I147" s="77" t="s">
        <v>102</v>
      </c>
      <c r="J147" s="142">
        <v>2009</v>
      </c>
      <c r="K147" s="79" t="str">
        <f t="shared" si="9"/>
        <v>2009 PKS</v>
      </c>
    </row>
    <row r="148" spans="1:16" x14ac:dyDescent="0.2">
      <c r="A148" s="220">
        <f>+'00 Lembaga Pemerintah'!A36+1</f>
        <v>31</v>
      </c>
      <c r="B148" s="76" t="s">
        <v>167</v>
      </c>
      <c r="C148" s="77" t="s">
        <v>568</v>
      </c>
      <c r="D148" s="280" t="s">
        <v>555</v>
      </c>
      <c r="E148" s="134" t="s">
        <v>445</v>
      </c>
      <c r="F148" s="281" t="s">
        <v>548</v>
      </c>
      <c r="G148" s="82">
        <v>40154</v>
      </c>
      <c r="H148" s="82">
        <f>+G148+(365*4)</f>
        <v>41614</v>
      </c>
      <c r="I148" s="77" t="s">
        <v>549</v>
      </c>
      <c r="J148" s="142">
        <v>2009</v>
      </c>
      <c r="K148" s="79" t="str">
        <f t="shared" si="9"/>
        <v>2009 PKS</v>
      </c>
    </row>
    <row r="149" spans="1:16" ht="17.25" customHeight="1" x14ac:dyDescent="0.2">
      <c r="A149" s="220">
        <f>+A148+1</f>
        <v>32</v>
      </c>
      <c r="B149" s="76" t="s">
        <v>167</v>
      </c>
      <c r="C149" s="77" t="s">
        <v>568</v>
      </c>
      <c r="D149" s="280" t="s">
        <v>546</v>
      </c>
      <c r="E149" s="134" t="s">
        <v>445</v>
      </c>
      <c r="F149" s="281" t="s">
        <v>547</v>
      </c>
      <c r="G149" s="82">
        <v>40154</v>
      </c>
      <c r="H149" s="82">
        <f>+G149+(365*4)</f>
        <v>41614</v>
      </c>
      <c r="I149" s="77" t="s">
        <v>550</v>
      </c>
      <c r="J149" s="142">
        <v>2009</v>
      </c>
      <c r="K149" s="79" t="str">
        <f t="shared" si="9"/>
        <v>2009 PKS</v>
      </c>
    </row>
    <row r="150" spans="1:16" s="79" customFormat="1" x14ac:dyDescent="0.2">
      <c r="A150" s="220">
        <f>+'00 Lembaga Pemerintah'!A45+1</f>
        <v>40</v>
      </c>
      <c r="B150" s="76" t="s">
        <v>51</v>
      </c>
      <c r="C150" s="77" t="s">
        <v>355</v>
      </c>
      <c r="D150" s="280" t="s">
        <v>356</v>
      </c>
      <c r="E150" s="134" t="s">
        <v>445</v>
      </c>
      <c r="F150" s="281" t="s">
        <v>357</v>
      </c>
      <c r="G150" s="82">
        <v>40358</v>
      </c>
      <c r="H150" s="82">
        <f>+G150+(365*3)</f>
        <v>41453</v>
      </c>
      <c r="I150" s="77" t="s">
        <v>102</v>
      </c>
      <c r="J150" s="142">
        <v>2010</v>
      </c>
      <c r="K150" s="79" t="str">
        <f t="shared" si="9"/>
        <v>2010 MoU</v>
      </c>
    </row>
    <row r="151" spans="1:16" s="222" customFormat="1" ht="15" customHeight="1" x14ac:dyDescent="0.2">
      <c r="A151" s="220">
        <f>+A150+1</f>
        <v>41</v>
      </c>
      <c r="B151" s="76" t="s">
        <v>167</v>
      </c>
      <c r="C151" s="77" t="s">
        <v>484</v>
      </c>
      <c r="D151" s="123" t="s">
        <v>468</v>
      </c>
      <c r="E151" s="132" t="s">
        <v>445</v>
      </c>
      <c r="F151" s="125" t="s">
        <v>469</v>
      </c>
      <c r="G151" s="82" t="s">
        <v>470</v>
      </c>
      <c r="H151" s="82" t="s">
        <v>471</v>
      </c>
      <c r="I151" s="77" t="s">
        <v>20</v>
      </c>
      <c r="J151" s="142">
        <v>2010</v>
      </c>
      <c r="K151" s="79" t="str">
        <f t="shared" si="9"/>
        <v>2010 PKS</v>
      </c>
    </row>
    <row r="152" spans="1:16" s="79" customFormat="1" ht="15" customHeight="1" x14ac:dyDescent="0.2">
      <c r="A152" s="220">
        <f>+'00 Lembaga Pemerintah'!A47+1</f>
        <v>42</v>
      </c>
      <c r="B152" s="76" t="s">
        <v>51</v>
      </c>
      <c r="C152" s="81" t="s">
        <v>734</v>
      </c>
      <c r="D152" s="124" t="s">
        <v>12</v>
      </c>
      <c r="E152" s="132" t="s">
        <v>445</v>
      </c>
      <c r="F152" s="125" t="s">
        <v>13</v>
      </c>
      <c r="G152" s="112">
        <v>40465</v>
      </c>
      <c r="H152" s="82">
        <f>+G152+(365*3)</f>
        <v>41560</v>
      </c>
      <c r="I152" s="77" t="s">
        <v>102</v>
      </c>
      <c r="J152" s="132">
        <v>2010</v>
      </c>
      <c r="K152" s="78" t="str">
        <f t="shared" si="9"/>
        <v>2010 MoU</v>
      </c>
    </row>
    <row r="153" spans="1:16" s="79" customFormat="1" ht="15" customHeight="1" x14ac:dyDescent="0.2">
      <c r="A153" s="220">
        <f>+'00 Lembaga Pemerintah'!A95+1</f>
        <v>90</v>
      </c>
      <c r="B153" s="76" t="s">
        <v>51</v>
      </c>
      <c r="C153" s="81" t="s">
        <v>929</v>
      </c>
      <c r="D153" s="280"/>
      <c r="E153" s="134"/>
      <c r="F153" s="281"/>
      <c r="G153" s="83">
        <v>41068</v>
      </c>
      <c r="H153" s="113">
        <f>+G153+(365*1)</f>
        <v>41433</v>
      </c>
      <c r="I153" s="77" t="s">
        <v>930</v>
      </c>
      <c r="J153" s="142">
        <v>2012</v>
      </c>
      <c r="K153" s="79" t="str">
        <f t="shared" si="9"/>
        <v>2012 MoU</v>
      </c>
      <c r="L153" s="79" t="s">
        <v>1104</v>
      </c>
      <c r="M153" s="79" t="s">
        <v>1105</v>
      </c>
      <c r="N153" s="79" t="s">
        <v>1104</v>
      </c>
    </row>
    <row r="154" spans="1:16" s="79" customFormat="1" ht="15" customHeight="1" x14ac:dyDescent="0.2">
      <c r="A154" s="220">
        <f>+'00 Lembaga Pemerintah'!A99+1</f>
        <v>94</v>
      </c>
      <c r="B154" s="76" t="s">
        <v>51</v>
      </c>
      <c r="C154" s="77" t="s">
        <v>428</v>
      </c>
      <c r="D154" s="225" t="s">
        <v>1182</v>
      </c>
      <c r="E154" s="225" t="s">
        <v>445</v>
      </c>
      <c r="F154" s="81" t="s">
        <v>1183</v>
      </c>
      <c r="G154" s="229">
        <v>41240</v>
      </c>
      <c r="H154" s="229">
        <f>+G154+(365*1)</f>
        <v>41605</v>
      </c>
      <c r="I154" s="77" t="s">
        <v>102</v>
      </c>
      <c r="J154" s="132">
        <v>2012</v>
      </c>
      <c r="K154" s="79" t="str">
        <f t="shared" si="9"/>
        <v>2012 MoU</v>
      </c>
    </row>
    <row r="155" spans="1:16" s="79" customFormat="1" ht="24" x14ac:dyDescent="0.2">
      <c r="A155" s="220">
        <f>+'00 Lembaga Pemerintah'!A101+1</f>
        <v>96</v>
      </c>
      <c r="B155" s="76" t="s">
        <v>51</v>
      </c>
      <c r="C155" s="81" t="s">
        <v>1381</v>
      </c>
      <c r="D155" s="225" t="s">
        <v>1382</v>
      </c>
      <c r="E155" s="225" t="s">
        <v>445</v>
      </c>
      <c r="F155" s="81" t="s">
        <v>1383</v>
      </c>
      <c r="G155" s="83">
        <v>41236</v>
      </c>
      <c r="H155" s="113">
        <f>+G155+(365*1)</f>
        <v>41601</v>
      </c>
      <c r="I155" s="77" t="s">
        <v>1384</v>
      </c>
      <c r="J155" s="142">
        <v>2012</v>
      </c>
      <c r="K155" s="79" t="str">
        <f t="shared" si="9"/>
        <v>2012 MoU</v>
      </c>
      <c r="L155" s="79" t="s">
        <v>1143</v>
      </c>
      <c r="M155" s="79" t="s">
        <v>1144</v>
      </c>
      <c r="N155" s="79" t="s">
        <v>1145</v>
      </c>
    </row>
    <row r="156" spans="1:16" s="78" customFormat="1" x14ac:dyDescent="0.2">
      <c r="A156" s="220">
        <f>+'00 Lembaga Pemerintah'!A105+1</f>
        <v>100</v>
      </c>
      <c r="B156" s="76" t="s">
        <v>167</v>
      </c>
      <c r="C156" s="81" t="s">
        <v>1290</v>
      </c>
      <c r="D156" s="225" t="s">
        <v>1291</v>
      </c>
      <c r="E156" s="225" t="s">
        <v>445</v>
      </c>
      <c r="F156" s="81" t="s">
        <v>1292</v>
      </c>
      <c r="G156" s="83">
        <v>41256</v>
      </c>
      <c r="H156" s="83">
        <v>41620</v>
      </c>
      <c r="I156" s="77" t="s">
        <v>120</v>
      </c>
      <c r="J156" s="142">
        <v>2012</v>
      </c>
      <c r="K156" s="79" t="str">
        <f t="shared" si="9"/>
        <v>2012 PKS</v>
      </c>
      <c r="L156" s="78" t="s">
        <v>926</v>
      </c>
      <c r="M156" s="78" t="s">
        <v>938</v>
      </c>
      <c r="N156" s="78" t="s">
        <v>939</v>
      </c>
      <c r="O156" s="78" t="s">
        <v>918</v>
      </c>
      <c r="P156" s="78" t="s">
        <v>919</v>
      </c>
    </row>
    <row r="157" spans="1:16" s="79" customFormat="1" ht="24" x14ac:dyDescent="0.2">
      <c r="A157" s="220">
        <f>+'00 Lembaga Pemerintah'!A114+1</f>
        <v>109</v>
      </c>
      <c r="B157" s="76" t="s">
        <v>167</v>
      </c>
      <c r="C157" s="81" t="s">
        <v>1329</v>
      </c>
      <c r="D157" s="225" t="s">
        <v>1265</v>
      </c>
      <c r="E157" s="225" t="s">
        <v>445</v>
      </c>
      <c r="F157" s="81" t="s">
        <v>1266</v>
      </c>
      <c r="G157" s="83">
        <v>41341</v>
      </c>
      <c r="H157" s="113" t="s">
        <v>1267</v>
      </c>
      <c r="I157" s="77" t="s">
        <v>1268</v>
      </c>
      <c r="J157" s="142">
        <v>2013</v>
      </c>
      <c r="K157" s="79" t="str">
        <f t="shared" si="9"/>
        <v>2013 PKS</v>
      </c>
      <c r="L157" s="79" t="s">
        <v>1171</v>
      </c>
    </row>
    <row r="158" spans="1:16" s="79" customFormat="1" ht="72" x14ac:dyDescent="0.2">
      <c r="A158" s="220">
        <f>+'00 Lembaga Pemerintah'!A121+1</f>
        <v>116</v>
      </c>
      <c r="B158" s="76" t="s">
        <v>167</v>
      </c>
      <c r="C158" s="81" t="s">
        <v>1293</v>
      </c>
      <c r="D158" s="225" t="s">
        <v>1261</v>
      </c>
      <c r="E158" s="225" t="s">
        <v>445</v>
      </c>
      <c r="F158" s="81" t="s">
        <v>1262</v>
      </c>
      <c r="G158" s="83">
        <v>41376</v>
      </c>
      <c r="H158" s="113" t="s">
        <v>1263</v>
      </c>
      <c r="I158" s="77" t="s">
        <v>1264</v>
      </c>
      <c r="J158" s="132">
        <v>2013</v>
      </c>
      <c r="K158" s="78" t="str">
        <f t="shared" si="9"/>
        <v>2013 PKS</v>
      </c>
    </row>
    <row r="159" spans="1:16" s="79" customFormat="1" ht="36" x14ac:dyDescent="0.2">
      <c r="A159" s="220">
        <f>+'00 Lembaga Pemerintah'!A123+1</f>
        <v>118</v>
      </c>
      <c r="B159" s="76" t="s">
        <v>167</v>
      </c>
      <c r="C159" s="81" t="s">
        <v>1444</v>
      </c>
      <c r="D159" s="225" t="s">
        <v>1445</v>
      </c>
      <c r="E159" s="225" t="s">
        <v>445</v>
      </c>
      <c r="F159" s="81" t="s">
        <v>1446</v>
      </c>
      <c r="G159" s="83">
        <v>41395</v>
      </c>
      <c r="H159" s="113" t="s">
        <v>1267</v>
      </c>
      <c r="I159" s="77" t="s">
        <v>1447</v>
      </c>
      <c r="J159" s="142">
        <v>2013</v>
      </c>
      <c r="K159" s="79" t="str">
        <f t="shared" si="9"/>
        <v>2013 PKS</v>
      </c>
    </row>
    <row r="160" spans="1:16" s="79" customFormat="1" ht="36" x14ac:dyDescent="0.2">
      <c r="A160" s="220">
        <f>+'00 Lembaga Pemerintah'!A131+1</f>
        <v>126</v>
      </c>
      <c r="B160" s="76" t="s">
        <v>51</v>
      </c>
      <c r="C160" s="81" t="s">
        <v>1343</v>
      </c>
      <c r="D160" s="225" t="s">
        <v>1344</v>
      </c>
      <c r="E160" s="225" t="s">
        <v>445</v>
      </c>
      <c r="F160" s="81" t="s">
        <v>1345</v>
      </c>
      <c r="G160" s="83">
        <v>41435</v>
      </c>
      <c r="H160" s="113" t="s">
        <v>1267</v>
      </c>
      <c r="I160" s="77" t="s">
        <v>1346</v>
      </c>
      <c r="J160" s="142">
        <v>2013</v>
      </c>
      <c r="K160" s="79" t="str">
        <f t="shared" si="9"/>
        <v>2013 MoU</v>
      </c>
    </row>
    <row r="161" spans="1:11" s="79" customFormat="1" ht="36" x14ac:dyDescent="0.2">
      <c r="A161" s="220">
        <f>+A160+1</f>
        <v>127</v>
      </c>
      <c r="B161" s="76" t="s">
        <v>167</v>
      </c>
      <c r="C161" s="81" t="s">
        <v>886</v>
      </c>
      <c r="D161" s="225"/>
      <c r="E161" s="225"/>
      <c r="F161" s="81"/>
      <c r="G161" s="83">
        <v>41435</v>
      </c>
      <c r="H161" s="113" t="s">
        <v>1351</v>
      </c>
      <c r="I161" s="77" t="s">
        <v>1352</v>
      </c>
      <c r="J161" s="142">
        <v>2013</v>
      </c>
      <c r="K161" s="79" t="str">
        <f t="shared" si="9"/>
        <v>2013 PKS</v>
      </c>
    </row>
    <row r="162" spans="1:11" x14ac:dyDescent="0.2">
      <c r="A162" s="93"/>
      <c r="B162" s="64"/>
      <c r="C162" s="73"/>
      <c r="D162" s="66"/>
      <c r="E162" s="66"/>
      <c r="F162" s="67"/>
      <c r="G162" s="80"/>
      <c r="H162" s="109"/>
      <c r="I162" s="68"/>
    </row>
    <row r="163" spans="1:11" x14ac:dyDescent="0.2">
      <c r="A163" s="93"/>
      <c r="B163" s="64"/>
      <c r="C163" s="73"/>
      <c r="D163" s="66"/>
      <c r="E163" s="66"/>
      <c r="F163" s="67"/>
      <c r="G163" s="80"/>
      <c r="H163" s="109"/>
      <c r="I163" s="68"/>
    </row>
    <row r="164" spans="1:11" x14ac:dyDescent="0.2">
      <c r="A164" s="93"/>
      <c r="B164" s="64"/>
      <c r="C164" s="73"/>
      <c r="D164" s="66"/>
      <c r="E164" s="66"/>
      <c r="F164" s="67"/>
      <c r="G164" s="80"/>
      <c r="H164" s="109"/>
      <c r="I164" s="68"/>
    </row>
    <row r="165" spans="1:11" x14ac:dyDescent="0.2">
      <c r="A165" s="93"/>
      <c r="B165" s="64"/>
      <c r="C165" s="73"/>
      <c r="D165" s="66"/>
      <c r="E165" s="66"/>
      <c r="F165" s="67"/>
      <c r="G165" s="80"/>
      <c r="H165" s="109"/>
      <c r="I165" s="68"/>
    </row>
    <row r="166" spans="1:11" s="242" customFormat="1" ht="15" customHeight="1" x14ac:dyDescent="0.2">
      <c r="A166" s="93"/>
      <c r="B166" s="64"/>
      <c r="C166" s="73"/>
      <c r="D166" s="66"/>
      <c r="E166" s="66"/>
      <c r="F166" s="67"/>
      <c r="G166" s="80"/>
      <c r="H166" s="109"/>
      <c r="I166" s="68"/>
      <c r="J166" s="54"/>
      <c r="K166" s="54"/>
    </row>
    <row r="167" spans="1:11" s="144" customFormat="1" ht="15" customHeight="1" x14ac:dyDescent="0.2">
      <c r="A167" s="93"/>
      <c r="B167" s="64"/>
      <c r="C167" s="73"/>
      <c r="D167" s="66"/>
      <c r="E167" s="66"/>
      <c r="F167" s="67"/>
      <c r="G167" s="80"/>
      <c r="H167" s="109"/>
      <c r="I167" s="68"/>
      <c r="J167" s="54"/>
      <c r="K167" s="54"/>
    </row>
    <row r="168" spans="1:11" x14ac:dyDescent="0.2">
      <c r="A168" s="93"/>
      <c r="B168" s="64"/>
      <c r="C168" s="73"/>
      <c r="D168" s="66"/>
      <c r="E168" s="66"/>
      <c r="F168" s="67"/>
      <c r="G168" s="80"/>
      <c r="H168" s="109"/>
      <c r="I168" s="68"/>
    </row>
    <row r="169" spans="1:11" x14ac:dyDescent="0.2">
      <c r="A169" s="93"/>
      <c r="B169" s="64"/>
      <c r="C169" s="73"/>
      <c r="D169" s="66"/>
      <c r="E169" s="66"/>
      <c r="F169" s="67"/>
      <c r="G169" s="80"/>
      <c r="H169" s="109"/>
      <c r="I169" s="68"/>
    </row>
    <row r="170" spans="1:11" x14ac:dyDescent="0.2">
      <c r="A170" s="93"/>
      <c r="B170" s="64"/>
      <c r="C170" s="73"/>
      <c r="D170" s="66"/>
      <c r="E170" s="66"/>
      <c r="F170" s="67"/>
      <c r="G170" s="80"/>
      <c r="H170" s="109"/>
      <c r="I170" s="68"/>
    </row>
    <row r="171" spans="1:11" x14ac:dyDescent="0.2">
      <c r="A171" s="93"/>
      <c r="B171" s="64"/>
      <c r="C171" s="73"/>
      <c r="D171" s="66"/>
      <c r="E171" s="66"/>
      <c r="F171" s="67"/>
      <c r="G171" s="80"/>
      <c r="H171" s="109"/>
      <c r="I171" s="68"/>
    </row>
    <row r="172" spans="1:11" x14ac:dyDescent="0.2">
      <c r="A172" s="93"/>
      <c r="B172" s="64"/>
      <c r="C172" s="73"/>
      <c r="D172" s="66"/>
      <c r="E172" s="66"/>
      <c r="F172" s="67"/>
      <c r="G172" s="80"/>
      <c r="H172" s="109"/>
      <c r="I172" s="68"/>
    </row>
    <row r="173" spans="1:11" s="144" customFormat="1" ht="15" customHeight="1" x14ac:dyDescent="0.2">
      <c r="A173" s="343" t="s">
        <v>587</v>
      </c>
      <c r="B173" s="344"/>
      <c r="C173" s="344"/>
      <c r="D173" s="344"/>
      <c r="E173" s="344"/>
      <c r="F173" s="344"/>
      <c r="G173" s="344"/>
      <c r="H173" s="344"/>
      <c r="I173" s="345"/>
      <c r="J173" s="54"/>
      <c r="K173" s="54"/>
    </row>
    <row r="174" spans="1:11" x14ac:dyDescent="0.2">
      <c r="A174" s="63">
        <v>1</v>
      </c>
      <c r="B174" s="71" t="s">
        <v>51</v>
      </c>
      <c r="C174" s="65" t="s">
        <v>114</v>
      </c>
      <c r="D174" s="217" t="s">
        <v>562</v>
      </c>
      <c r="E174" s="217" t="s">
        <v>445</v>
      </c>
      <c r="F174" s="218" t="s">
        <v>100</v>
      </c>
      <c r="G174" s="145">
        <v>39153</v>
      </c>
      <c r="H174" s="145">
        <f>+G174+(365*5)</f>
        <v>40978</v>
      </c>
      <c r="I174" s="68" t="s">
        <v>102</v>
      </c>
    </row>
    <row r="175" spans="1:11" ht="17.25" customHeight="1" x14ac:dyDescent="0.2">
      <c r="A175" s="63">
        <f t="shared" ref="A175:A180" si="11">+A174+1</f>
        <v>2</v>
      </c>
      <c r="B175" s="71" t="s">
        <v>51</v>
      </c>
      <c r="C175" s="65" t="s">
        <v>438</v>
      </c>
      <c r="D175" s="217" t="s">
        <v>563</v>
      </c>
      <c r="E175" s="217" t="s">
        <v>445</v>
      </c>
      <c r="F175" s="218" t="s">
        <v>101</v>
      </c>
      <c r="G175" s="145">
        <v>39175</v>
      </c>
      <c r="H175" s="145">
        <f>+G175+(365*5)</f>
        <v>41000</v>
      </c>
      <c r="I175" s="68" t="s">
        <v>102</v>
      </c>
    </row>
    <row r="176" spans="1:11" x14ac:dyDescent="0.2">
      <c r="A176" s="63">
        <f t="shared" si="11"/>
        <v>3</v>
      </c>
      <c r="B176" s="71" t="s">
        <v>51</v>
      </c>
      <c r="C176" s="65" t="s">
        <v>112</v>
      </c>
      <c r="D176" s="217" t="s">
        <v>564</v>
      </c>
      <c r="E176" s="217" t="s">
        <v>445</v>
      </c>
      <c r="F176" s="218" t="s">
        <v>335</v>
      </c>
      <c r="G176" s="145">
        <v>39225</v>
      </c>
      <c r="H176" s="145">
        <f>+G176+(365*5)</f>
        <v>41050</v>
      </c>
      <c r="I176" s="68" t="s">
        <v>102</v>
      </c>
    </row>
    <row r="177" spans="1:15" x14ac:dyDescent="0.2">
      <c r="A177" s="63">
        <f t="shared" si="11"/>
        <v>4</v>
      </c>
      <c r="B177" s="71" t="s">
        <v>51</v>
      </c>
      <c r="C177" s="65" t="s">
        <v>439</v>
      </c>
      <c r="D177" s="217" t="s">
        <v>22</v>
      </c>
      <c r="E177" s="217" t="s">
        <v>445</v>
      </c>
      <c r="F177" s="218" t="s">
        <v>339</v>
      </c>
      <c r="G177" s="145">
        <v>39167</v>
      </c>
      <c r="H177" s="145">
        <f>+G177+(365*5)</f>
        <v>40992</v>
      </c>
      <c r="I177" s="68" t="s">
        <v>102</v>
      </c>
      <c r="L177" s="144"/>
    </row>
    <row r="178" spans="1:15" x14ac:dyDescent="0.2">
      <c r="A178" s="63">
        <f t="shared" si="11"/>
        <v>5</v>
      </c>
      <c r="B178" s="64" t="s">
        <v>167</v>
      </c>
      <c r="C178" s="65" t="s">
        <v>320</v>
      </c>
      <c r="D178" s="66" t="s">
        <v>321</v>
      </c>
      <c r="E178" s="66" t="s">
        <v>445</v>
      </c>
      <c r="F178" s="67" t="s">
        <v>322</v>
      </c>
      <c r="G178" s="104">
        <v>40051</v>
      </c>
      <c r="H178" s="104">
        <f>+G178+(365*3)</f>
        <v>41146</v>
      </c>
      <c r="I178" s="68" t="s">
        <v>102</v>
      </c>
      <c r="J178" s="242"/>
      <c r="K178" s="242"/>
      <c r="L178" s="144"/>
    </row>
    <row r="179" spans="1:15" x14ac:dyDescent="0.2">
      <c r="A179" s="63">
        <f t="shared" si="11"/>
        <v>6</v>
      </c>
      <c r="B179" s="70" t="s">
        <v>51</v>
      </c>
      <c r="C179" s="68" t="s">
        <v>560</v>
      </c>
      <c r="D179" s="66" t="s">
        <v>561</v>
      </c>
      <c r="E179" s="66" t="s">
        <v>445</v>
      </c>
      <c r="F179" s="67"/>
      <c r="G179" s="146">
        <v>39632</v>
      </c>
      <c r="H179" s="145">
        <f>+G179+(365*5)</f>
        <v>41457</v>
      </c>
      <c r="I179" s="68" t="s">
        <v>102</v>
      </c>
      <c r="J179" s="144">
        <v>2008</v>
      </c>
      <c r="K179" s="54" t="str">
        <f>+J179&amp; " "&amp;B179</f>
        <v>2008 MoU</v>
      </c>
      <c r="L179" s="144"/>
    </row>
    <row r="180" spans="1:15" ht="18" customHeight="1" x14ac:dyDescent="0.2">
      <c r="A180" s="63">
        <f t="shared" si="11"/>
        <v>7</v>
      </c>
      <c r="B180" s="64" t="s">
        <v>167</v>
      </c>
      <c r="C180" s="65" t="s">
        <v>325</v>
      </c>
      <c r="D180" s="66" t="s">
        <v>326</v>
      </c>
      <c r="E180" s="66" t="s">
        <v>445</v>
      </c>
      <c r="F180" s="67" t="s">
        <v>327</v>
      </c>
      <c r="G180" s="146">
        <v>39730</v>
      </c>
      <c r="H180" s="146">
        <f>+G180+(365*5)</f>
        <v>41555</v>
      </c>
      <c r="I180" s="68" t="s">
        <v>102</v>
      </c>
      <c r="J180" s="144">
        <v>2008</v>
      </c>
      <c r="K180" s="54" t="str">
        <f>+J180&amp; " "&amp;B180</f>
        <v>2008 PKS</v>
      </c>
      <c r="L180" s="144"/>
    </row>
    <row r="181" spans="1:15" x14ac:dyDescent="0.2">
      <c r="A181" s="63">
        <v>1</v>
      </c>
      <c r="B181" s="71" t="s">
        <v>51</v>
      </c>
      <c r="C181" s="68" t="s">
        <v>340</v>
      </c>
      <c r="D181" s="75" t="s">
        <v>23</v>
      </c>
      <c r="E181" s="75" t="s">
        <v>445</v>
      </c>
      <c r="F181" s="150" t="s">
        <v>341</v>
      </c>
      <c r="G181" s="145">
        <v>39749</v>
      </c>
      <c r="H181" s="145">
        <f>+G181+(365*5)</f>
        <v>41574</v>
      </c>
      <c r="I181" s="68" t="s">
        <v>102</v>
      </c>
      <c r="J181" s="54">
        <v>2008</v>
      </c>
      <c r="K181" s="54" t="str">
        <f>+J181&amp; " "&amp;B181</f>
        <v>2008 MoU</v>
      </c>
    </row>
    <row r="182" spans="1:15" ht="24" x14ac:dyDescent="0.2">
      <c r="A182" s="63">
        <f>+A181+1</f>
        <v>2</v>
      </c>
      <c r="B182" s="71" t="s">
        <v>167</v>
      </c>
      <c r="C182" s="68" t="s">
        <v>340</v>
      </c>
      <c r="D182" s="207" t="s">
        <v>485</v>
      </c>
      <c r="E182" s="207" t="s">
        <v>445</v>
      </c>
      <c r="F182" s="208" t="s">
        <v>487</v>
      </c>
      <c r="G182" s="145">
        <v>39749</v>
      </c>
      <c r="H182" s="145" t="s">
        <v>486</v>
      </c>
      <c r="I182" s="68" t="s">
        <v>488</v>
      </c>
      <c r="J182" s="54">
        <v>2008</v>
      </c>
      <c r="K182" s="54" t="str">
        <f>+J182&amp; " "&amp;B182</f>
        <v>2008 PKS</v>
      </c>
    </row>
    <row r="183" spans="1:15" s="160" customFormat="1" ht="12.75" x14ac:dyDescent="0.2">
      <c r="A183" s="93"/>
      <c r="B183" s="64"/>
      <c r="C183" s="73"/>
      <c r="D183" s="116"/>
      <c r="E183" s="130"/>
      <c r="F183" s="117"/>
      <c r="G183" s="80"/>
      <c r="H183" s="104"/>
      <c r="I183" s="68"/>
      <c r="J183" s="54"/>
      <c r="K183" s="54"/>
      <c r="L183" s="159"/>
    </row>
    <row r="184" spans="1:15" s="160" customFormat="1" ht="12.75" x14ac:dyDescent="0.2">
      <c r="A184" s="93"/>
      <c r="B184" s="64"/>
      <c r="C184" s="73"/>
      <c r="D184" s="116"/>
      <c r="E184" s="130"/>
      <c r="F184" s="117"/>
      <c r="G184" s="80"/>
      <c r="H184" s="104"/>
      <c r="I184" s="68"/>
      <c r="J184" s="54"/>
      <c r="K184" s="54"/>
      <c r="L184" s="159"/>
    </row>
    <row r="185" spans="1:15" s="160" customFormat="1" ht="12.75" x14ac:dyDescent="0.2">
      <c r="A185" s="93"/>
      <c r="B185" s="64"/>
      <c r="C185" s="73"/>
      <c r="D185" s="116"/>
      <c r="E185" s="130"/>
      <c r="F185" s="117"/>
      <c r="G185" s="80"/>
      <c r="H185" s="104"/>
      <c r="I185" s="68"/>
      <c r="J185" s="54"/>
      <c r="K185" s="54"/>
      <c r="L185" s="159"/>
    </row>
    <row r="186" spans="1:15" s="160" customFormat="1" ht="12.75" x14ac:dyDescent="0.2">
      <c r="A186" s="93"/>
      <c r="B186" s="64"/>
      <c r="C186" s="73"/>
      <c r="D186" s="116"/>
      <c r="E186" s="130"/>
      <c r="F186" s="117"/>
      <c r="G186" s="80"/>
      <c r="H186" s="104"/>
      <c r="I186" s="68"/>
      <c r="J186" s="54"/>
      <c r="K186" s="54"/>
      <c r="L186" s="144" t="str">
        <f>+B198</f>
        <v>MoU</v>
      </c>
      <c r="M186" s="159"/>
      <c r="N186" s="159"/>
      <c r="O186" s="159"/>
    </row>
    <row r="187" spans="1:15" x14ac:dyDescent="0.2">
      <c r="A187" s="93"/>
      <c r="B187" s="64"/>
      <c r="C187" s="73"/>
      <c r="D187" s="116"/>
      <c r="E187" s="130"/>
      <c r="F187" s="117"/>
      <c r="G187" s="80"/>
      <c r="H187" s="104"/>
      <c r="I187" s="68"/>
    </row>
    <row r="188" spans="1:15" x14ac:dyDescent="0.2">
      <c r="A188" s="93"/>
      <c r="B188" s="64"/>
      <c r="C188" s="73"/>
      <c r="D188" s="116"/>
      <c r="E188" s="130"/>
      <c r="F188" s="117"/>
      <c r="G188" s="80"/>
      <c r="H188" s="104"/>
      <c r="I188" s="68"/>
    </row>
    <row r="189" spans="1:15" ht="17.25" customHeight="1" x14ac:dyDescent="0.2">
      <c r="A189" s="343" t="s">
        <v>586</v>
      </c>
      <c r="B189" s="344"/>
      <c r="C189" s="344"/>
      <c r="D189" s="344"/>
      <c r="E189" s="344"/>
      <c r="F189" s="344"/>
      <c r="G189" s="344"/>
      <c r="H189" s="344"/>
      <c r="I189" s="345"/>
    </row>
    <row r="190" spans="1:15" x14ac:dyDescent="0.2">
      <c r="A190" s="93"/>
      <c r="B190" s="64"/>
      <c r="C190" s="73"/>
      <c r="D190" s="116"/>
      <c r="E190" s="130"/>
      <c r="F190" s="117"/>
      <c r="G190" s="80"/>
      <c r="H190" s="104"/>
      <c r="I190" s="68"/>
    </row>
    <row r="191" spans="1:15" ht="15" customHeight="1" x14ac:dyDescent="0.2">
      <c r="A191" s="63">
        <v>1</v>
      </c>
      <c r="B191" s="71" t="s">
        <v>51</v>
      </c>
      <c r="C191" s="65" t="s">
        <v>435</v>
      </c>
      <c r="D191" s="54" t="s">
        <v>455</v>
      </c>
      <c r="E191" s="144" t="s">
        <v>445</v>
      </c>
      <c r="F191" s="157" t="s">
        <v>90</v>
      </c>
      <c r="G191" s="145">
        <v>39093</v>
      </c>
      <c r="H191" s="145">
        <f t="shared" ref="H191:H197" si="12">+G191+(365*5)</f>
        <v>40918</v>
      </c>
      <c r="I191" s="68" t="s">
        <v>102</v>
      </c>
      <c r="J191" s="144"/>
      <c r="K191" s="144"/>
    </row>
    <row r="192" spans="1:15" x14ac:dyDescent="0.2">
      <c r="A192" s="63">
        <v>2</v>
      </c>
      <c r="B192" s="71" t="s">
        <v>51</v>
      </c>
      <c r="C192" s="65" t="s">
        <v>92</v>
      </c>
      <c r="D192" s="54" t="s">
        <v>456</v>
      </c>
      <c r="E192" s="144" t="s">
        <v>445</v>
      </c>
      <c r="F192" s="157" t="s">
        <v>93</v>
      </c>
      <c r="G192" s="145">
        <v>39211</v>
      </c>
      <c r="H192" s="145">
        <f t="shared" si="12"/>
        <v>41036</v>
      </c>
      <c r="I192" s="68" t="s">
        <v>102</v>
      </c>
      <c r="J192" s="144"/>
      <c r="K192" s="144"/>
    </row>
    <row r="193" spans="1:15" x14ac:dyDescent="0.2">
      <c r="A193" s="63">
        <f t="shared" ref="A193:A202" si="13">+A192+1</f>
        <v>3</v>
      </c>
      <c r="B193" s="71" t="s">
        <v>51</v>
      </c>
      <c r="C193" s="65" t="s">
        <v>436</v>
      </c>
      <c r="D193" s="54" t="s">
        <v>457</v>
      </c>
      <c r="E193" s="144" t="s">
        <v>445</v>
      </c>
      <c r="F193" s="157" t="s">
        <v>91</v>
      </c>
      <c r="G193" s="145">
        <v>39297</v>
      </c>
      <c r="H193" s="145">
        <f t="shared" si="12"/>
        <v>41122</v>
      </c>
      <c r="I193" s="68" t="s">
        <v>102</v>
      </c>
      <c r="J193" s="144"/>
      <c r="K193" s="144"/>
    </row>
    <row r="194" spans="1:15" ht="72" x14ac:dyDescent="0.2">
      <c r="A194" s="63">
        <f t="shared" si="13"/>
        <v>4</v>
      </c>
      <c r="B194" s="71" t="s">
        <v>167</v>
      </c>
      <c r="C194" s="65" t="s">
        <v>52</v>
      </c>
      <c r="D194" s="54" t="s">
        <v>53</v>
      </c>
      <c r="E194" s="144" t="s">
        <v>445</v>
      </c>
      <c r="F194" s="157" t="s">
        <v>54</v>
      </c>
      <c r="G194" s="145">
        <v>39297</v>
      </c>
      <c r="H194" s="145">
        <f t="shared" si="12"/>
        <v>41122</v>
      </c>
      <c r="I194" s="68" t="s">
        <v>55</v>
      </c>
      <c r="J194" s="144"/>
      <c r="K194" s="144"/>
    </row>
    <row r="195" spans="1:15" ht="12.75" x14ac:dyDescent="0.2">
      <c r="A195" s="63">
        <f t="shared" si="13"/>
        <v>5</v>
      </c>
      <c r="B195" s="71" t="s">
        <v>51</v>
      </c>
      <c r="C195" s="65" t="s">
        <v>95</v>
      </c>
      <c r="D195" s="217" t="s">
        <v>466</v>
      </c>
      <c r="E195" s="144" t="s">
        <v>445</v>
      </c>
      <c r="F195" s="218" t="s">
        <v>96</v>
      </c>
      <c r="G195" s="145">
        <v>39266</v>
      </c>
      <c r="H195" s="145">
        <f t="shared" si="12"/>
        <v>41091</v>
      </c>
      <c r="I195" s="68" t="s">
        <v>102</v>
      </c>
      <c r="J195" s="159"/>
      <c r="K195" s="159"/>
    </row>
    <row r="196" spans="1:15" ht="12.75" x14ac:dyDescent="0.2">
      <c r="A196" s="63">
        <f t="shared" si="13"/>
        <v>6</v>
      </c>
      <c r="B196" s="71" t="s">
        <v>51</v>
      </c>
      <c r="C196" s="68" t="s">
        <v>467</v>
      </c>
      <c r="D196" s="217" t="s">
        <v>458</v>
      </c>
      <c r="E196" s="144" t="s">
        <v>445</v>
      </c>
      <c r="F196" s="218" t="s">
        <v>97</v>
      </c>
      <c r="G196" s="145">
        <v>39484</v>
      </c>
      <c r="H196" s="145">
        <f t="shared" si="12"/>
        <v>41309</v>
      </c>
      <c r="I196" s="68" t="s">
        <v>102</v>
      </c>
      <c r="J196" s="159"/>
      <c r="K196" s="159"/>
    </row>
    <row r="197" spans="1:15" ht="30.75" customHeight="1" x14ac:dyDescent="0.2">
      <c r="A197" s="63">
        <f t="shared" si="13"/>
        <v>7</v>
      </c>
      <c r="B197" s="71" t="s">
        <v>51</v>
      </c>
      <c r="C197" s="68" t="s">
        <v>94</v>
      </c>
      <c r="D197" s="217" t="s">
        <v>459</v>
      </c>
      <c r="E197" s="144" t="s">
        <v>445</v>
      </c>
      <c r="F197" s="218" t="s">
        <v>98</v>
      </c>
      <c r="G197" s="145">
        <v>39590</v>
      </c>
      <c r="H197" s="145">
        <f t="shared" si="12"/>
        <v>41415</v>
      </c>
      <c r="I197" s="68" t="s">
        <v>102</v>
      </c>
      <c r="J197" s="159"/>
      <c r="K197" s="159"/>
    </row>
    <row r="198" spans="1:15" ht="12.75" x14ac:dyDescent="0.2">
      <c r="A198" s="63">
        <f t="shared" si="13"/>
        <v>8</v>
      </c>
      <c r="B198" s="71" t="s">
        <v>51</v>
      </c>
      <c r="C198" s="68" t="s">
        <v>437</v>
      </c>
      <c r="D198" s="75" t="s">
        <v>460</v>
      </c>
      <c r="E198" s="144" t="s">
        <v>445</v>
      </c>
      <c r="F198" s="150" t="s">
        <v>99</v>
      </c>
      <c r="G198" s="145">
        <v>39646</v>
      </c>
      <c r="H198" s="145">
        <f>+G198+(365*5)</f>
        <v>41471</v>
      </c>
      <c r="I198" s="68" t="s">
        <v>102</v>
      </c>
      <c r="J198" s="159">
        <v>2008</v>
      </c>
      <c r="K198" s="144" t="str">
        <f>+J198&amp; " "&amp;B198</f>
        <v>2008 MoU</v>
      </c>
    </row>
    <row r="199" spans="1:15" x14ac:dyDescent="0.2">
      <c r="A199" s="63">
        <f t="shared" si="13"/>
        <v>9</v>
      </c>
      <c r="B199" s="63" t="s">
        <v>51</v>
      </c>
      <c r="C199" s="65" t="s">
        <v>147</v>
      </c>
      <c r="D199" s="54" t="s">
        <v>148</v>
      </c>
      <c r="E199" s="158" t="s">
        <v>445</v>
      </c>
      <c r="F199" s="157" t="s">
        <v>149</v>
      </c>
      <c r="G199" s="145">
        <v>39812</v>
      </c>
      <c r="H199" s="145">
        <f>+G199+(365*5)</f>
        <v>41637</v>
      </c>
      <c r="I199" s="68" t="s">
        <v>102</v>
      </c>
      <c r="J199" s="144">
        <v>2008</v>
      </c>
      <c r="K199" s="144" t="str">
        <f>+J199&amp; " "&amp;B199</f>
        <v>2008 MoU</v>
      </c>
      <c r="L199" s="144" t="str">
        <f>+B199</f>
        <v>MoU</v>
      </c>
      <c r="M199" s="144"/>
      <c r="N199" s="144"/>
      <c r="O199" s="144"/>
    </row>
    <row r="200" spans="1:15" ht="36" x14ac:dyDescent="0.2">
      <c r="A200" s="63">
        <f t="shared" si="13"/>
        <v>10</v>
      </c>
      <c r="B200" s="71" t="s">
        <v>167</v>
      </c>
      <c r="C200" s="73" t="s">
        <v>1585</v>
      </c>
      <c r="D200" s="54" t="s">
        <v>1588</v>
      </c>
      <c r="E200" s="158" t="s">
        <v>445</v>
      </c>
      <c r="F200" s="157" t="s">
        <v>1590</v>
      </c>
      <c r="G200" s="317">
        <v>41582</v>
      </c>
      <c r="H200" s="145" t="s">
        <v>1592</v>
      </c>
      <c r="I200" s="68" t="s">
        <v>1593</v>
      </c>
      <c r="J200" s="144"/>
      <c r="K200" s="144"/>
      <c r="L200" s="144"/>
      <c r="M200" s="144"/>
      <c r="N200" s="144"/>
      <c r="O200" s="144"/>
    </row>
    <row r="201" spans="1:15" ht="24" x14ac:dyDescent="0.2">
      <c r="A201" s="63">
        <f t="shared" si="13"/>
        <v>11</v>
      </c>
      <c r="B201" s="71" t="s">
        <v>167</v>
      </c>
      <c r="C201" s="73" t="s">
        <v>1585</v>
      </c>
      <c r="D201" s="54" t="s">
        <v>1589</v>
      </c>
      <c r="E201" s="158" t="s">
        <v>445</v>
      </c>
      <c r="F201" s="157" t="s">
        <v>1591</v>
      </c>
      <c r="G201" s="317">
        <v>41582</v>
      </c>
      <c r="H201" s="145" t="s">
        <v>1592</v>
      </c>
      <c r="I201" s="68" t="s">
        <v>1594</v>
      </c>
      <c r="J201" s="144"/>
      <c r="K201" s="144"/>
      <c r="L201" s="144"/>
      <c r="M201" s="144"/>
      <c r="N201" s="144"/>
      <c r="O201" s="144"/>
    </row>
    <row r="202" spans="1:15" s="160" customFormat="1" ht="12.75" x14ac:dyDescent="0.2">
      <c r="A202" s="63">
        <f t="shared" si="13"/>
        <v>12</v>
      </c>
      <c r="B202" s="156" t="s">
        <v>51</v>
      </c>
      <c r="C202" s="68" t="s">
        <v>450</v>
      </c>
      <c r="D202" s="75" t="s">
        <v>1895</v>
      </c>
      <c r="E202" s="144" t="s">
        <v>445</v>
      </c>
      <c r="F202" s="150" t="s">
        <v>1896</v>
      </c>
      <c r="G202" s="151">
        <v>41830</v>
      </c>
      <c r="H202" s="145">
        <f>+G202+(365*3)</f>
        <v>42925</v>
      </c>
      <c r="I202" s="68" t="s">
        <v>102</v>
      </c>
      <c r="J202" s="159">
        <v>2009</v>
      </c>
      <c r="K202" s="144" t="str">
        <f>+J202&amp; " "&amp;B202</f>
        <v>2009 MoU</v>
      </c>
      <c r="L202" s="144" t="str">
        <f>+B202</f>
        <v>MoU</v>
      </c>
      <c r="M202" s="159"/>
      <c r="N202" s="159"/>
      <c r="O202" s="159"/>
    </row>
    <row r="203" spans="1:15" x14ac:dyDescent="0.2">
      <c r="A203" s="63"/>
      <c r="B203" s="63"/>
      <c r="C203" s="73"/>
      <c r="D203" s="54"/>
      <c r="E203" s="158"/>
      <c r="F203" s="157"/>
      <c r="G203" s="317"/>
      <c r="H203" s="145"/>
      <c r="I203" s="68"/>
      <c r="J203" s="144"/>
      <c r="K203" s="144"/>
      <c r="L203" s="144"/>
      <c r="M203" s="144"/>
      <c r="N203" s="144"/>
      <c r="O203" s="144"/>
    </row>
    <row r="204" spans="1:15" x14ac:dyDescent="0.2">
      <c r="A204" s="63"/>
      <c r="B204" s="63"/>
      <c r="C204" s="73"/>
      <c r="D204" s="54"/>
      <c r="E204" s="158"/>
      <c r="F204" s="157"/>
      <c r="G204" s="317"/>
      <c r="H204" s="145"/>
      <c r="I204" s="68"/>
      <c r="J204" s="144"/>
      <c r="K204" s="144"/>
      <c r="L204" s="144"/>
      <c r="M204" s="144"/>
      <c r="N204" s="144"/>
      <c r="O204" s="144"/>
    </row>
    <row r="205" spans="1:15" x14ac:dyDescent="0.2">
      <c r="A205" s="63"/>
      <c r="B205" s="63"/>
      <c r="C205" s="73"/>
      <c r="D205" s="54"/>
      <c r="E205" s="158"/>
      <c r="F205" s="157"/>
      <c r="G205" s="317"/>
      <c r="H205" s="145"/>
      <c r="I205" s="68"/>
      <c r="J205" s="144"/>
      <c r="K205" s="144"/>
      <c r="L205" s="144"/>
      <c r="M205" s="144"/>
      <c r="N205" s="144"/>
      <c r="O205" s="144"/>
    </row>
    <row r="206" spans="1:15" x14ac:dyDescent="0.2">
      <c r="A206" s="93"/>
      <c r="B206" s="64"/>
      <c r="C206" s="73"/>
      <c r="D206" s="116"/>
      <c r="E206" s="130"/>
      <c r="F206" s="117"/>
      <c r="G206" s="80"/>
      <c r="H206" s="104"/>
      <c r="I206" s="68"/>
    </row>
    <row r="207" spans="1:15" x14ac:dyDescent="0.2">
      <c r="A207" s="93"/>
      <c r="B207" s="64"/>
      <c r="C207" s="73"/>
      <c r="D207" s="116"/>
      <c r="E207" s="130"/>
      <c r="F207" s="117"/>
      <c r="G207" s="80"/>
      <c r="H207" s="104"/>
      <c r="I207" s="68"/>
    </row>
    <row r="208" spans="1:15" ht="30" customHeight="1" x14ac:dyDescent="0.2">
      <c r="A208" s="343" t="s">
        <v>584</v>
      </c>
      <c r="B208" s="344"/>
      <c r="C208" s="344"/>
      <c r="D208" s="344"/>
      <c r="E208" s="344"/>
      <c r="F208" s="344"/>
      <c r="G208" s="344"/>
      <c r="H208" s="344"/>
      <c r="I208" s="345"/>
    </row>
    <row r="209" spans="1:13" x14ac:dyDescent="0.2">
      <c r="A209" s="63">
        <v>1</v>
      </c>
      <c r="B209" s="71" t="s">
        <v>51</v>
      </c>
      <c r="C209" s="65" t="s">
        <v>343</v>
      </c>
      <c r="D209" s="144" t="s">
        <v>24</v>
      </c>
      <c r="E209" s="144" t="s">
        <v>445</v>
      </c>
      <c r="F209" s="157" t="s">
        <v>344</v>
      </c>
      <c r="G209" s="145">
        <v>39143</v>
      </c>
      <c r="H209" s="145">
        <f>+G209+(365*5)</f>
        <v>40968</v>
      </c>
      <c r="I209" s="68" t="s">
        <v>102</v>
      </c>
    </row>
    <row r="210" spans="1:13" ht="30" customHeight="1" x14ac:dyDescent="0.2">
      <c r="A210" s="63">
        <f>+A209+1</f>
        <v>2</v>
      </c>
      <c r="B210" s="71" t="s">
        <v>51</v>
      </c>
      <c r="C210" s="65" t="s">
        <v>113</v>
      </c>
      <c r="D210" s="144" t="s">
        <v>25</v>
      </c>
      <c r="E210" s="144" t="s">
        <v>445</v>
      </c>
      <c r="F210" s="157" t="s">
        <v>345</v>
      </c>
      <c r="G210" s="145">
        <v>39182</v>
      </c>
      <c r="H210" s="145">
        <f>+G210+(365*5)</f>
        <v>41007</v>
      </c>
      <c r="I210" s="68" t="s">
        <v>102</v>
      </c>
    </row>
    <row r="211" spans="1:13" x14ac:dyDescent="0.2">
      <c r="A211" s="63">
        <f>+A210+1</f>
        <v>3</v>
      </c>
      <c r="B211" s="71" t="s">
        <v>51</v>
      </c>
      <c r="C211" s="65" t="s">
        <v>111</v>
      </c>
      <c r="D211" s="144" t="s">
        <v>26</v>
      </c>
      <c r="E211" s="144" t="s">
        <v>445</v>
      </c>
      <c r="F211" s="157" t="s">
        <v>346</v>
      </c>
      <c r="G211" s="145">
        <v>39289</v>
      </c>
      <c r="H211" s="145">
        <f>+G211+(365*5)</f>
        <v>41114</v>
      </c>
      <c r="I211" s="68" t="s">
        <v>503</v>
      </c>
    </row>
    <row r="212" spans="1:13" x14ac:dyDescent="0.2">
      <c r="A212" s="63">
        <f t="shared" ref="A212:A235" si="14">+A211+1</f>
        <v>4</v>
      </c>
      <c r="B212" s="71" t="s">
        <v>51</v>
      </c>
      <c r="C212" s="65" t="s">
        <v>733</v>
      </c>
      <c r="D212" s="144" t="s">
        <v>347</v>
      </c>
      <c r="E212" s="144" t="s">
        <v>445</v>
      </c>
      <c r="F212" s="157" t="s">
        <v>81</v>
      </c>
      <c r="G212" s="145">
        <v>39330</v>
      </c>
      <c r="H212" s="145">
        <f>+G212+(365*5)</f>
        <v>41155</v>
      </c>
      <c r="I212" s="68" t="s">
        <v>102</v>
      </c>
    </row>
    <row r="213" spans="1:13" ht="30" customHeight="1" x14ac:dyDescent="0.2">
      <c r="A213" s="63">
        <f t="shared" si="14"/>
        <v>5</v>
      </c>
      <c r="B213" s="71" t="s">
        <v>51</v>
      </c>
      <c r="C213" s="65" t="s">
        <v>348</v>
      </c>
      <c r="D213" s="144" t="s">
        <v>27</v>
      </c>
      <c r="E213" s="144" t="s">
        <v>445</v>
      </c>
      <c r="F213" s="157" t="s">
        <v>358</v>
      </c>
      <c r="G213" s="145">
        <v>39330</v>
      </c>
      <c r="H213" s="145">
        <f>+G213+(365*5)</f>
        <v>41155</v>
      </c>
      <c r="I213" s="68" t="s">
        <v>102</v>
      </c>
    </row>
    <row r="214" spans="1:13" ht="24" x14ac:dyDescent="0.2">
      <c r="A214" s="63">
        <f t="shared" si="14"/>
        <v>6</v>
      </c>
      <c r="B214" s="71" t="s">
        <v>51</v>
      </c>
      <c r="C214" s="68" t="s">
        <v>177</v>
      </c>
      <c r="D214" s="144" t="s">
        <v>178</v>
      </c>
      <c r="E214" s="158" t="s">
        <v>445</v>
      </c>
      <c r="F214" s="157" t="s">
        <v>179</v>
      </c>
      <c r="G214" s="145">
        <v>39923</v>
      </c>
      <c r="H214" s="145">
        <f t="shared" ref="H214:H226" si="15">+G214+(365*3)</f>
        <v>41018</v>
      </c>
      <c r="I214" s="68" t="s">
        <v>194</v>
      </c>
    </row>
    <row r="215" spans="1:13" ht="24" x14ac:dyDescent="0.2">
      <c r="A215" s="63">
        <f t="shared" si="14"/>
        <v>7</v>
      </c>
      <c r="B215" s="71" t="s">
        <v>167</v>
      </c>
      <c r="C215" s="68" t="s">
        <v>177</v>
      </c>
      <c r="D215" s="144" t="s">
        <v>180</v>
      </c>
      <c r="E215" s="158" t="s">
        <v>445</v>
      </c>
      <c r="F215" s="157" t="s">
        <v>181</v>
      </c>
      <c r="G215" s="145">
        <v>39923</v>
      </c>
      <c r="H215" s="145">
        <f t="shared" si="15"/>
        <v>41018</v>
      </c>
      <c r="I215" s="68" t="s">
        <v>194</v>
      </c>
    </row>
    <row r="216" spans="1:13" ht="15" customHeight="1" x14ac:dyDescent="0.2">
      <c r="A216" s="63">
        <f t="shared" si="14"/>
        <v>8</v>
      </c>
      <c r="B216" s="71" t="s">
        <v>51</v>
      </c>
      <c r="C216" s="68" t="s">
        <v>187</v>
      </c>
      <c r="D216" s="243" t="s">
        <v>186</v>
      </c>
      <c r="E216" s="158" t="s">
        <v>445</v>
      </c>
      <c r="F216" s="157" t="s">
        <v>188</v>
      </c>
      <c r="G216" s="145">
        <v>39923</v>
      </c>
      <c r="H216" s="145">
        <f t="shared" si="15"/>
        <v>41018</v>
      </c>
      <c r="I216" s="68" t="s">
        <v>194</v>
      </c>
    </row>
    <row r="217" spans="1:13" ht="24" x14ac:dyDescent="0.2">
      <c r="A217" s="63">
        <f t="shared" si="14"/>
        <v>9</v>
      </c>
      <c r="B217" s="71" t="s">
        <v>167</v>
      </c>
      <c r="C217" s="68" t="s">
        <v>187</v>
      </c>
      <c r="D217" s="243" t="s">
        <v>189</v>
      </c>
      <c r="E217" s="158" t="s">
        <v>445</v>
      </c>
      <c r="F217" s="157" t="s">
        <v>193</v>
      </c>
      <c r="G217" s="145">
        <v>39923</v>
      </c>
      <c r="H217" s="145">
        <f t="shared" si="15"/>
        <v>41018</v>
      </c>
      <c r="I217" s="68" t="s">
        <v>194</v>
      </c>
    </row>
    <row r="218" spans="1:13" ht="24" x14ac:dyDescent="0.2">
      <c r="A218" s="63">
        <f t="shared" si="14"/>
        <v>10</v>
      </c>
      <c r="B218" s="71" t="s">
        <v>51</v>
      </c>
      <c r="C218" s="68" t="s">
        <v>195</v>
      </c>
      <c r="D218" s="243" t="s">
        <v>196</v>
      </c>
      <c r="E218" s="158" t="s">
        <v>445</v>
      </c>
      <c r="F218" s="157" t="s">
        <v>197</v>
      </c>
      <c r="G218" s="145">
        <v>39882</v>
      </c>
      <c r="H218" s="145">
        <f t="shared" si="15"/>
        <v>40977</v>
      </c>
      <c r="I218" s="68" t="s">
        <v>194</v>
      </c>
      <c r="L218" s="54" t="s">
        <v>909</v>
      </c>
      <c r="M218" s="54" t="s">
        <v>907</v>
      </c>
    </row>
    <row r="219" spans="1:13" ht="24" x14ac:dyDescent="0.2">
      <c r="A219" s="63">
        <f t="shared" si="14"/>
        <v>11</v>
      </c>
      <c r="B219" s="206" t="s">
        <v>167</v>
      </c>
      <c r="C219" s="87" t="s">
        <v>508</v>
      </c>
      <c r="D219" s="244" t="s">
        <v>196</v>
      </c>
      <c r="E219" s="168" t="s">
        <v>445</v>
      </c>
      <c r="F219" s="148" t="s">
        <v>197</v>
      </c>
      <c r="G219" s="164">
        <v>39882</v>
      </c>
      <c r="H219" s="164">
        <f t="shared" si="15"/>
        <v>40977</v>
      </c>
      <c r="I219" s="87" t="s">
        <v>194</v>
      </c>
    </row>
    <row r="220" spans="1:13" x14ac:dyDescent="0.2">
      <c r="A220" s="63">
        <f t="shared" si="14"/>
        <v>12</v>
      </c>
      <c r="B220" s="71" t="s">
        <v>51</v>
      </c>
      <c r="C220" s="68" t="s">
        <v>510</v>
      </c>
      <c r="D220" s="144" t="s">
        <v>201</v>
      </c>
      <c r="E220" s="158" t="s">
        <v>445</v>
      </c>
      <c r="F220" s="157" t="s">
        <v>200</v>
      </c>
      <c r="G220" s="145">
        <v>39832</v>
      </c>
      <c r="H220" s="145">
        <f t="shared" si="15"/>
        <v>40927</v>
      </c>
      <c r="I220" s="346" t="s">
        <v>194</v>
      </c>
    </row>
    <row r="221" spans="1:13" x14ac:dyDescent="0.2">
      <c r="A221" s="63">
        <f t="shared" si="14"/>
        <v>13</v>
      </c>
      <c r="B221" s="71" t="s">
        <v>167</v>
      </c>
      <c r="C221" s="68" t="s">
        <v>198</v>
      </c>
      <c r="D221" s="144" t="s">
        <v>199</v>
      </c>
      <c r="E221" s="158" t="s">
        <v>445</v>
      </c>
      <c r="F221" s="157" t="s">
        <v>200</v>
      </c>
      <c r="G221" s="145">
        <v>39832</v>
      </c>
      <c r="H221" s="145">
        <f t="shared" si="15"/>
        <v>40927</v>
      </c>
      <c r="I221" s="346"/>
    </row>
    <row r="222" spans="1:13" ht="24" x14ac:dyDescent="0.2">
      <c r="A222" s="63">
        <f t="shared" si="14"/>
        <v>14</v>
      </c>
      <c r="B222" s="71" t="s">
        <v>51</v>
      </c>
      <c r="C222" s="68" t="s">
        <v>511</v>
      </c>
      <c r="D222" s="144" t="s">
        <v>208</v>
      </c>
      <c r="E222" s="158" t="s">
        <v>445</v>
      </c>
      <c r="F222" s="157" t="s">
        <v>209</v>
      </c>
      <c r="G222" s="145">
        <v>39832</v>
      </c>
      <c r="H222" s="145">
        <f t="shared" si="15"/>
        <v>40927</v>
      </c>
      <c r="I222" s="346" t="s">
        <v>194</v>
      </c>
    </row>
    <row r="223" spans="1:13" x14ac:dyDescent="0.2">
      <c r="A223" s="63">
        <f t="shared" si="14"/>
        <v>15</v>
      </c>
      <c r="B223" s="71" t="s">
        <v>167</v>
      </c>
      <c r="C223" s="68" t="s">
        <v>202</v>
      </c>
      <c r="D223" s="144" t="s">
        <v>210</v>
      </c>
      <c r="E223" s="158" t="s">
        <v>445</v>
      </c>
      <c r="F223" s="157" t="s">
        <v>211</v>
      </c>
      <c r="G223" s="145">
        <v>39832</v>
      </c>
      <c r="H223" s="145">
        <f t="shared" si="15"/>
        <v>40927</v>
      </c>
      <c r="I223" s="346"/>
    </row>
    <row r="224" spans="1:13" ht="24" x14ac:dyDescent="0.2">
      <c r="A224" s="63">
        <f t="shared" si="14"/>
        <v>16</v>
      </c>
      <c r="B224" s="71" t="s">
        <v>167</v>
      </c>
      <c r="C224" s="68" t="s">
        <v>512</v>
      </c>
      <c r="D224" s="144" t="s">
        <v>284</v>
      </c>
      <c r="E224" s="158" t="s">
        <v>445</v>
      </c>
      <c r="F224" s="157" t="s">
        <v>285</v>
      </c>
      <c r="G224" s="145">
        <v>39923</v>
      </c>
      <c r="H224" s="145">
        <f t="shared" si="15"/>
        <v>41018</v>
      </c>
      <c r="I224" s="68" t="s">
        <v>194</v>
      </c>
    </row>
    <row r="225" spans="1:11" x14ac:dyDescent="0.2">
      <c r="A225" s="63">
        <f t="shared" si="14"/>
        <v>17</v>
      </c>
      <c r="B225" s="71" t="s">
        <v>51</v>
      </c>
      <c r="C225" s="68" t="s">
        <v>292</v>
      </c>
      <c r="D225" s="144" t="s">
        <v>286</v>
      </c>
      <c r="E225" s="158" t="s">
        <v>445</v>
      </c>
      <c r="F225" s="157" t="s">
        <v>287</v>
      </c>
      <c r="G225" s="145">
        <v>39923</v>
      </c>
      <c r="H225" s="145">
        <f t="shared" si="15"/>
        <v>41018</v>
      </c>
      <c r="I225" s="346" t="s">
        <v>290</v>
      </c>
    </row>
    <row r="226" spans="1:11" x14ac:dyDescent="0.2">
      <c r="A226" s="63">
        <f t="shared" si="14"/>
        <v>18</v>
      </c>
      <c r="B226" s="71" t="s">
        <v>167</v>
      </c>
      <c r="C226" s="68" t="s">
        <v>513</v>
      </c>
      <c r="D226" s="144" t="s">
        <v>288</v>
      </c>
      <c r="E226" s="158" t="s">
        <v>445</v>
      </c>
      <c r="F226" s="157" t="s">
        <v>289</v>
      </c>
      <c r="G226" s="145">
        <v>39923</v>
      </c>
      <c r="H226" s="145">
        <f t="shared" si="15"/>
        <v>41018</v>
      </c>
      <c r="I226" s="346"/>
    </row>
    <row r="227" spans="1:11" ht="36" x14ac:dyDescent="0.2">
      <c r="A227" s="63">
        <f t="shared" si="14"/>
        <v>19</v>
      </c>
      <c r="B227" s="71" t="s">
        <v>167</v>
      </c>
      <c r="C227" s="68" t="s">
        <v>82</v>
      </c>
      <c r="D227" s="55" t="s">
        <v>352</v>
      </c>
      <c r="E227" s="144" t="s">
        <v>445</v>
      </c>
      <c r="F227" s="218" t="s">
        <v>353</v>
      </c>
      <c r="G227" s="145">
        <v>40406</v>
      </c>
      <c r="H227" s="145">
        <f>+G227+(365*2)</f>
        <v>41136</v>
      </c>
      <c r="I227" s="68" t="s">
        <v>354</v>
      </c>
    </row>
    <row r="228" spans="1:11" ht="24" x14ac:dyDescent="0.2">
      <c r="A228" s="63">
        <f t="shared" si="14"/>
        <v>20</v>
      </c>
      <c r="B228" s="71" t="s">
        <v>167</v>
      </c>
      <c r="C228" s="65" t="s">
        <v>720</v>
      </c>
      <c r="D228" s="55" t="s">
        <v>721</v>
      </c>
      <c r="E228" s="144" t="s">
        <v>445</v>
      </c>
      <c r="F228" s="218" t="s">
        <v>722</v>
      </c>
      <c r="G228" s="151">
        <v>40595</v>
      </c>
      <c r="H228" s="145">
        <f>+G228+(365*1)</f>
        <v>40960</v>
      </c>
      <c r="I228" s="68" t="s">
        <v>723</v>
      </c>
    </row>
    <row r="229" spans="1:11" ht="36" x14ac:dyDescent="0.2">
      <c r="A229" s="63">
        <f t="shared" si="14"/>
        <v>21</v>
      </c>
      <c r="B229" s="71" t="s">
        <v>167</v>
      </c>
      <c r="C229" s="68" t="s">
        <v>779</v>
      </c>
      <c r="D229" s="55" t="s">
        <v>782</v>
      </c>
      <c r="E229" s="144" t="s">
        <v>445</v>
      </c>
      <c r="F229" s="218" t="s">
        <v>780</v>
      </c>
      <c r="G229" s="145">
        <v>40781</v>
      </c>
      <c r="H229" s="145">
        <f>+G229+(365*1)</f>
        <v>41146</v>
      </c>
      <c r="I229" s="68" t="s">
        <v>784</v>
      </c>
    </row>
    <row r="230" spans="1:11" ht="36" x14ac:dyDescent="0.2">
      <c r="A230" s="63">
        <f t="shared" si="14"/>
        <v>22</v>
      </c>
      <c r="B230" s="71" t="s">
        <v>167</v>
      </c>
      <c r="C230" s="68" t="s">
        <v>921</v>
      </c>
      <c r="D230" s="55" t="s">
        <v>903</v>
      </c>
      <c r="E230" s="144" t="s">
        <v>445</v>
      </c>
      <c r="F230" s="119" t="s">
        <v>904</v>
      </c>
      <c r="G230" s="145">
        <v>41052</v>
      </c>
      <c r="H230" s="145" t="s">
        <v>905</v>
      </c>
      <c r="I230" s="68" t="s">
        <v>906</v>
      </c>
      <c r="J230" s="54" t="s">
        <v>908</v>
      </c>
    </row>
    <row r="231" spans="1:11" x14ac:dyDescent="0.2">
      <c r="A231" s="63">
        <f t="shared" si="14"/>
        <v>23</v>
      </c>
      <c r="B231" s="71" t="s">
        <v>167</v>
      </c>
      <c r="C231" s="68" t="s">
        <v>656</v>
      </c>
      <c r="D231" s="217" t="s">
        <v>659</v>
      </c>
      <c r="E231" s="144" t="s">
        <v>445</v>
      </c>
      <c r="F231" s="218" t="s">
        <v>660</v>
      </c>
      <c r="G231" s="145">
        <v>40651</v>
      </c>
      <c r="H231" s="145">
        <f>+G231+(365*2)</f>
        <v>41381</v>
      </c>
      <c r="I231" s="68" t="s">
        <v>661</v>
      </c>
    </row>
    <row r="232" spans="1:11" x14ac:dyDescent="0.2">
      <c r="A232" s="63">
        <f t="shared" si="14"/>
        <v>24</v>
      </c>
      <c r="B232" s="71" t="s">
        <v>51</v>
      </c>
      <c r="C232" s="68" t="s">
        <v>359</v>
      </c>
      <c r="D232" s="144" t="s">
        <v>28</v>
      </c>
      <c r="E232" s="144" t="s">
        <v>445</v>
      </c>
      <c r="F232" s="157" t="s">
        <v>361</v>
      </c>
      <c r="G232" s="145">
        <v>39601</v>
      </c>
      <c r="H232" s="145">
        <f>+G232+(365*5)</f>
        <v>41426</v>
      </c>
      <c r="I232" s="68" t="s">
        <v>102</v>
      </c>
      <c r="J232" s="54">
        <v>2008</v>
      </c>
      <c r="K232" s="54" t="str">
        <f>+J232&amp; " "&amp;B232</f>
        <v>2008 MoU</v>
      </c>
    </row>
    <row r="233" spans="1:11" x14ac:dyDescent="0.2">
      <c r="A233" s="63">
        <f t="shared" si="14"/>
        <v>25</v>
      </c>
      <c r="B233" s="71" t="s">
        <v>51</v>
      </c>
      <c r="C233" s="68" t="s">
        <v>504</v>
      </c>
      <c r="D233" s="144" t="s">
        <v>131</v>
      </c>
      <c r="E233" s="158" t="s">
        <v>445</v>
      </c>
      <c r="F233" s="157" t="s">
        <v>132</v>
      </c>
      <c r="G233" s="145">
        <v>39675</v>
      </c>
      <c r="H233" s="145">
        <f>+G233+(365*5)</f>
        <v>41500</v>
      </c>
      <c r="I233" s="68" t="s">
        <v>102</v>
      </c>
      <c r="J233" s="54">
        <v>2008</v>
      </c>
      <c r="K233" s="54" t="str">
        <f>+J233&amp; " "&amp;B233</f>
        <v>2008 MoU</v>
      </c>
    </row>
    <row r="234" spans="1:11" x14ac:dyDescent="0.2">
      <c r="A234" s="63">
        <f t="shared" si="14"/>
        <v>26</v>
      </c>
      <c r="B234" s="71" t="s">
        <v>51</v>
      </c>
      <c r="C234" s="68" t="s">
        <v>362</v>
      </c>
      <c r="D234" s="144" t="s">
        <v>29</v>
      </c>
      <c r="E234" s="144" t="s">
        <v>445</v>
      </c>
      <c r="F234" s="157" t="s">
        <v>363</v>
      </c>
      <c r="G234" s="145">
        <v>39714</v>
      </c>
      <c r="H234" s="145">
        <f>+G234+(365*5)</f>
        <v>41539</v>
      </c>
      <c r="I234" s="68" t="s">
        <v>102</v>
      </c>
      <c r="J234" s="54">
        <v>2008</v>
      </c>
      <c r="K234" s="54" t="str">
        <f>+J234&amp; " "&amp;B234</f>
        <v>2008 MoU</v>
      </c>
    </row>
    <row r="235" spans="1:11" x14ac:dyDescent="0.2">
      <c r="A235" s="63">
        <f t="shared" si="14"/>
        <v>27</v>
      </c>
      <c r="B235" s="71" t="s">
        <v>51</v>
      </c>
      <c r="C235" s="68" t="s">
        <v>364</v>
      </c>
      <c r="D235" s="144" t="s">
        <v>507</v>
      </c>
      <c r="E235" s="144" t="s">
        <v>445</v>
      </c>
      <c r="F235" s="157" t="s">
        <v>365</v>
      </c>
      <c r="G235" s="145">
        <v>39745</v>
      </c>
      <c r="H235" s="145">
        <f>+G235+(365*5)</f>
        <v>41570</v>
      </c>
      <c r="I235" s="68" t="s">
        <v>102</v>
      </c>
      <c r="J235" s="54">
        <v>2008</v>
      </c>
      <c r="K235" s="54" t="str">
        <f>+J235&amp; " "&amp;B235</f>
        <v>2008 MoU</v>
      </c>
    </row>
    <row r="236" spans="1:11" x14ac:dyDescent="0.2">
      <c r="A236" s="93"/>
      <c r="B236" s="64"/>
      <c r="C236" s="73"/>
      <c r="D236" s="116"/>
      <c r="E236" s="130"/>
      <c r="F236" s="117"/>
      <c r="G236" s="80"/>
      <c r="H236" s="104"/>
      <c r="I236" s="68"/>
    </row>
    <row r="237" spans="1:11" x14ac:dyDescent="0.2">
      <c r="A237" s="93"/>
      <c r="B237" s="64"/>
      <c r="C237" s="73"/>
      <c r="D237" s="116"/>
      <c r="E237" s="130"/>
      <c r="F237" s="117"/>
      <c r="G237" s="80"/>
      <c r="H237" s="104"/>
      <c r="I237" s="68"/>
    </row>
    <row r="238" spans="1:11" x14ac:dyDescent="0.2">
      <c r="A238" s="93"/>
      <c r="B238" s="64"/>
      <c r="C238" s="73"/>
      <c r="D238" s="116"/>
      <c r="E238" s="130"/>
      <c r="F238" s="117"/>
      <c r="G238" s="80"/>
      <c r="H238" s="104"/>
      <c r="I238" s="68"/>
    </row>
    <row r="239" spans="1:11" x14ac:dyDescent="0.2">
      <c r="A239" s="93"/>
      <c r="B239" s="64"/>
      <c r="C239" s="73"/>
      <c r="D239" s="116"/>
      <c r="E239" s="130"/>
      <c r="F239" s="117"/>
      <c r="G239" s="80"/>
      <c r="H239" s="104"/>
      <c r="I239" s="68"/>
    </row>
    <row r="240" spans="1:11" x14ac:dyDescent="0.2">
      <c r="A240" s="93"/>
      <c r="B240" s="64"/>
      <c r="C240" s="73"/>
      <c r="D240" s="116"/>
      <c r="E240" s="130"/>
      <c r="F240" s="117"/>
      <c r="G240" s="80"/>
      <c r="H240" s="104"/>
      <c r="I240" s="68"/>
    </row>
    <row r="241" spans="1:9" x14ac:dyDescent="0.2">
      <c r="A241" s="93"/>
      <c r="B241" s="64"/>
      <c r="C241" s="73"/>
      <c r="D241" s="116"/>
      <c r="E241" s="130"/>
      <c r="F241" s="117"/>
      <c r="G241" s="80"/>
      <c r="H241" s="104"/>
      <c r="I241" s="68"/>
    </row>
    <row r="242" spans="1:9" x14ac:dyDescent="0.2">
      <c r="A242" s="93"/>
      <c r="B242" s="64"/>
      <c r="C242" s="73"/>
      <c r="D242" s="116"/>
      <c r="E242" s="130"/>
      <c r="F242" s="117"/>
      <c r="G242" s="80"/>
      <c r="H242" s="104"/>
      <c r="I242" s="68"/>
    </row>
    <row r="243" spans="1:9" x14ac:dyDescent="0.2">
      <c r="A243" s="93"/>
      <c r="B243" s="64"/>
      <c r="C243" s="73"/>
      <c r="D243" s="116"/>
      <c r="E243" s="130"/>
      <c r="F243" s="117"/>
      <c r="G243" s="80"/>
      <c r="H243" s="104"/>
      <c r="I243" s="68"/>
    </row>
    <row r="244" spans="1:9" x14ac:dyDescent="0.2">
      <c r="A244" s="93"/>
      <c r="B244" s="64"/>
      <c r="C244" s="73"/>
      <c r="D244" s="116"/>
      <c r="E244" s="130"/>
      <c r="F244" s="117"/>
      <c r="G244" s="80"/>
      <c r="H244" s="104"/>
      <c r="I244" s="68"/>
    </row>
    <row r="245" spans="1:9" x14ac:dyDescent="0.2">
      <c r="A245" s="93"/>
      <c r="B245" s="64"/>
      <c r="C245" s="73"/>
      <c r="D245" s="116"/>
      <c r="E245" s="130"/>
      <c r="F245" s="117"/>
      <c r="G245" s="80"/>
      <c r="H245" s="104"/>
      <c r="I245" s="68"/>
    </row>
    <row r="246" spans="1:9" x14ac:dyDescent="0.2">
      <c r="A246" s="93"/>
      <c r="B246" s="64"/>
      <c r="C246" s="73"/>
      <c r="D246" s="116"/>
      <c r="E246" s="130"/>
      <c r="F246" s="117"/>
      <c r="G246" s="80"/>
      <c r="H246" s="104"/>
      <c r="I246" s="68"/>
    </row>
    <row r="247" spans="1:9" x14ac:dyDescent="0.2">
      <c r="A247" s="93"/>
      <c r="B247" s="64"/>
      <c r="C247" s="73"/>
      <c r="D247" s="116"/>
      <c r="E247" s="130"/>
      <c r="F247" s="117"/>
      <c r="G247" s="80"/>
      <c r="H247" s="104"/>
      <c r="I247" s="68"/>
    </row>
    <row r="248" spans="1:9" x14ac:dyDescent="0.2">
      <c r="A248" s="93"/>
      <c r="B248" s="64"/>
      <c r="C248" s="73"/>
      <c r="D248" s="116"/>
      <c r="E248" s="130"/>
      <c r="F248" s="117"/>
      <c r="G248" s="80"/>
      <c r="H248" s="104"/>
      <c r="I248" s="68"/>
    </row>
    <row r="249" spans="1:9" x14ac:dyDescent="0.2">
      <c r="A249" s="93"/>
      <c r="B249" s="64"/>
      <c r="C249" s="73"/>
      <c r="D249" s="116"/>
      <c r="E249" s="130"/>
      <c r="F249" s="117"/>
      <c r="G249" s="80"/>
      <c r="H249" s="104"/>
      <c r="I249" s="68"/>
    </row>
    <row r="250" spans="1:9" x14ac:dyDescent="0.2">
      <c r="A250" s="93"/>
      <c r="B250" s="64"/>
      <c r="C250" s="73"/>
      <c r="D250" s="116"/>
      <c r="E250" s="130"/>
      <c r="F250" s="117"/>
      <c r="G250" s="80"/>
      <c r="H250" s="104"/>
      <c r="I250" s="68"/>
    </row>
    <row r="251" spans="1:9" x14ac:dyDescent="0.2">
      <c r="A251" s="93"/>
      <c r="B251" s="64"/>
      <c r="C251" s="73"/>
      <c r="D251" s="116"/>
      <c r="E251" s="130"/>
      <c r="F251" s="117"/>
      <c r="G251" s="80"/>
      <c r="H251" s="104"/>
      <c r="I251" s="68"/>
    </row>
    <row r="252" spans="1:9" x14ac:dyDescent="0.2">
      <c r="A252" s="93"/>
      <c r="B252" s="64"/>
      <c r="C252" s="73"/>
      <c r="D252" s="116"/>
      <c r="E252" s="130"/>
      <c r="F252" s="117"/>
      <c r="G252" s="80"/>
      <c r="H252" s="104"/>
      <c r="I252" s="68"/>
    </row>
    <row r="253" spans="1:9" x14ac:dyDescent="0.2">
      <c r="A253" s="93"/>
      <c r="B253" s="64"/>
      <c r="C253" s="73"/>
      <c r="D253" s="116"/>
      <c r="E253" s="130"/>
      <c r="F253" s="117"/>
      <c r="G253" s="80"/>
      <c r="H253" s="104"/>
      <c r="I253" s="68"/>
    </row>
    <row r="254" spans="1:9" x14ac:dyDescent="0.2">
      <c r="A254" s="93"/>
      <c r="B254" s="64"/>
      <c r="C254" s="73"/>
      <c r="D254" s="116"/>
      <c r="E254" s="130"/>
      <c r="F254" s="117"/>
      <c r="G254" s="80"/>
      <c r="H254" s="104"/>
      <c r="I254" s="68"/>
    </row>
    <row r="255" spans="1:9" x14ac:dyDescent="0.2">
      <c r="A255" s="93"/>
      <c r="B255" s="64"/>
      <c r="C255" s="73"/>
      <c r="D255" s="116"/>
      <c r="E255" s="130"/>
      <c r="F255" s="117"/>
      <c r="G255" s="80"/>
      <c r="H255" s="104"/>
      <c r="I255" s="68"/>
    </row>
    <row r="256" spans="1:9" x14ac:dyDescent="0.2">
      <c r="A256" s="93"/>
      <c r="B256" s="64"/>
      <c r="C256" s="73"/>
      <c r="D256" s="116"/>
      <c r="E256" s="130"/>
      <c r="F256" s="117"/>
      <c r="G256" s="80"/>
      <c r="H256" s="104"/>
      <c r="I256" s="68"/>
    </row>
    <row r="257" spans="1:9" x14ac:dyDescent="0.2">
      <c r="A257" s="93"/>
      <c r="B257" s="64"/>
      <c r="C257" s="73"/>
      <c r="D257" s="116"/>
      <c r="E257" s="130"/>
      <c r="F257" s="117"/>
      <c r="G257" s="80"/>
      <c r="H257" s="104"/>
      <c r="I257" s="68"/>
    </row>
    <row r="258" spans="1:9" x14ac:dyDescent="0.2">
      <c r="A258" s="93"/>
      <c r="B258" s="64"/>
      <c r="C258" s="73"/>
      <c r="D258" s="116"/>
      <c r="E258" s="130"/>
      <c r="F258" s="117"/>
      <c r="G258" s="80"/>
      <c r="H258" s="104"/>
      <c r="I258" s="68"/>
    </row>
  </sheetData>
  <mergeCells count="12">
    <mergeCell ref="A173:I173"/>
    <mergeCell ref="A1:I1"/>
    <mergeCell ref="A3:I3"/>
    <mergeCell ref="D5:F5"/>
    <mergeCell ref="A6:I6"/>
    <mergeCell ref="A7:I7"/>
    <mergeCell ref="A2:I2"/>
    <mergeCell ref="A208:I208"/>
    <mergeCell ref="I222:I223"/>
    <mergeCell ref="I220:I221"/>
    <mergeCell ref="I225:I226"/>
    <mergeCell ref="A189:I189"/>
  </mergeCells>
  <hyperlinks>
    <hyperlink ref="B15" r:id="rId1"/>
    <hyperlink ref="B16" r:id="rId2"/>
    <hyperlink ref="B18" r:id="rId3"/>
    <hyperlink ref="B19" r:id="rId4"/>
    <hyperlink ref="B20" r:id="rId5"/>
    <hyperlink ref="B21" r:id="rId6"/>
    <hyperlink ref="B23" r:id="rId7"/>
    <hyperlink ref="B24" r:id="rId8"/>
    <hyperlink ref="B25" r:id="rId9"/>
    <hyperlink ref="B26" r:id="rId10"/>
    <hyperlink ref="B56" r:id="rId11"/>
    <hyperlink ref="B57" r:id="rId12"/>
    <hyperlink ref="B58" r:id="rId13"/>
    <hyperlink ref="B59" r:id="rId14"/>
    <hyperlink ref="B60" r:id="rId15"/>
    <hyperlink ref="B63" r:id="rId16"/>
    <hyperlink ref="B64" r:id="rId17"/>
    <hyperlink ref="B65" r:id="rId18"/>
    <hyperlink ref="B68" r:id="rId19"/>
    <hyperlink ref="B69" r:id="rId20"/>
    <hyperlink ref="B70" r:id="rId21"/>
    <hyperlink ref="B61" r:id="rId22"/>
    <hyperlink ref="B62" r:id="rId23"/>
    <hyperlink ref="B71" r:id="rId24"/>
    <hyperlink ref="B73" r:id="rId25"/>
    <hyperlink ref="B74" r:id="rId26"/>
    <hyperlink ref="B78" r:id="rId27"/>
    <hyperlink ref="B83" r:id="rId28"/>
    <hyperlink ref="B46" r:id="rId29"/>
    <hyperlink ref="B49" r:id="rId30"/>
    <hyperlink ref="B86" r:id="rId31"/>
    <hyperlink ref="B91" r:id="rId32"/>
    <hyperlink ref="B93" r:id="rId33"/>
    <hyperlink ref="B94" r:id="rId34"/>
    <hyperlink ref="B76" r:id="rId35"/>
    <hyperlink ref="B50" r:id="rId36"/>
    <hyperlink ref="B97" r:id="rId37" display="MoU"/>
    <hyperlink ref="B99" r:id="rId38"/>
    <hyperlink ref="B102" r:id="rId39" display="MoU"/>
    <hyperlink ref="B103" r:id="rId40"/>
    <hyperlink ref="B66" r:id="rId41"/>
    <hyperlink ref="B98" r:id="rId42"/>
    <hyperlink ref="B77" r:id="rId43"/>
    <hyperlink ref="B100" r:id="rId44"/>
    <hyperlink ref="B90" r:id="rId45"/>
    <hyperlink ref="B107" r:id="rId46"/>
    <hyperlink ref="B13" r:id="rId47"/>
    <hyperlink ref="B27" r:id="rId48"/>
    <hyperlink ref="B28" r:id="rId49"/>
    <hyperlink ref="B29" r:id="rId50"/>
    <hyperlink ref="B30" r:id="rId51"/>
    <hyperlink ref="B31" r:id="rId52"/>
    <hyperlink ref="B32" r:id="rId53"/>
    <hyperlink ref="B34" r:id="rId54"/>
    <hyperlink ref="B35" r:id="rId55"/>
    <hyperlink ref="B36" r:id="rId56"/>
    <hyperlink ref="B39" r:id="rId57"/>
    <hyperlink ref="B40" r:id="rId58"/>
    <hyperlink ref="B33" r:id="rId59"/>
    <hyperlink ref="B37" r:id="rId60"/>
    <hyperlink ref="B38" r:id="rId61"/>
    <hyperlink ref="B41" r:id="rId62"/>
    <hyperlink ref="B42" r:id="rId63"/>
    <hyperlink ref="B43" r:id="rId64"/>
    <hyperlink ref="B44" r:id="rId65"/>
    <hyperlink ref="B45" r:id="rId66"/>
    <hyperlink ref="B47" r:id="rId67"/>
    <hyperlink ref="B48" r:id="rId68"/>
    <hyperlink ref="B51" r:id="rId69"/>
    <hyperlink ref="B52" r:id="rId70"/>
    <hyperlink ref="B53" r:id="rId71"/>
    <hyperlink ref="B54" r:id="rId72"/>
    <hyperlink ref="B55" r:id="rId73" display="PKS"/>
    <hyperlink ref="B67" r:id="rId74"/>
    <hyperlink ref="B72" r:id="rId75"/>
    <hyperlink ref="B75" r:id="rId76"/>
    <hyperlink ref="B8" r:id="rId77"/>
    <hyperlink ref="B9" r:id="rId78"/>
    <hyperlink ref="B10" r:id="rId79"/>
    <hyperlink ref="B11" r:id="rId80"/>
    <hyperlink ref="B12" r:id="rId81"/>
    <hyperlink ref="B84" r:id="rId82"/>
    <hyperlink ref="B85" r:id="rId83"/>
    <hyperlink ref="B87" r:id="rId84"/>
    <hyperlink ref="B89" r:id="rId85"/>
    <hyperlink ref="B92" r:id="rId86"/>
    <hyperlink ref="B95" r:id="rId87"/>
    <hyperlink ref="B96" r:id="rId88"/>
    <hyperlink ref="B101" r:id="rId89"/>
    <hyperlink ref="B104" r:id="rId90"/>
    <hyperlink ref="B105" r:id="rId91"/>
    <hyperlink ref="B174" r:id="rId92"/>
    <hyperlink ref="B175" r:id="rId93"/>
    <hyperlink ref="B176" r:id="rId94"/>
    <hyperlink ref="B177" r:id="rId95"/>
    <hyperlink ref="B178" r:id="rId96"/>
    <hyperlink ref="B191" r:id="rId97"/>
    <hyperlink ref="B192" r:id="rId98"/>
    <hyperlink ref="B193" r:id="rId99"/>
    <hyperlink ref="B194" r:id="rId100"/>
    <hyperlink ref="B195" r:id="rId101"/>
    <hyperlink ref="B209" r:id="rId102"/>
    <hyperlink ref="B210" r:id="rId103"/>
    <hyperlink ref="B211" r:id="rId104"/>
    <hyperlink ref="B212" r:id="rId105"/>
    <hyperlink ref="B213" r:id="rId106"/>
    <hyperlink ref="B214" r:id="rId107"/>
    <hyperlink ref="B215" r:id="rId108"/>
    <hyperlink ref="B216" r:id="rId109"/>
    <hyperlink ref="B217" r:id="rId110"/>
    <hyperlink ref="B218" r:id="rId111"/>
    <hyperlink ref="B219" r:id="rId112"/>
    <hyperlink ref="B220" r:id="rId113"/>
    <hyperlink ref="B221" r:id="rId114"/>
    <hyperlink ref="B222" r:id="rId115"/>
    <hyperlink ref="B223" r:id="rId116"/>
    <hyperlink ref="B224" r:id="rId117"/>
    <hyperlink ref="B225" r:id="rId118"/>
    <hyperlink ref="B226" r:id="rId119"/>
    <hyperlink ref="B227" r:id="rId120"/>
    <hyperlink ref="B228" r:id="rId121"/>
    <hyperlink ref="B229" r:id="rId122"/>
    <hyperlink ref="B230" r:id="rId123"/>
    <hyperlink ref="B108" r:id="rId124"/>
    <hyperlink ref="B109" r:id="rId125"/>
    <hyperlink ref="B110" r:id="rId126"/>
    <hyperlink ref="B111" r:id="rId127"/>
    <hyperlink ref="B112" r:id="rId128"/>
    <hyperlink ref="B113" r:id="rId129"/>
    <hyperlink ref="B114" r:id="rId130"/>
    <hyperlink ref="B115" r:id="rId131"/>
    <hyperlink ref="B116" r:id="rId132"/>
    <hyperlink ref="B117" r:id="rId133"/>
    <hyperlink ref="B118" r:id="rId134"/>
    <hyperlink ref="B119" r:id="rId135"/>
    <hyperlink ref="B196" r:id="rId136"/>
    <hyperlink ref="B197" r:id="rId137"/>
    <hyperlink ref="B231" r:id="rId138"/>
    <hyperlink ref="B120" r:id="rId139"/>
    <hyperlink ref="B121" r:id="rId140"/>
    <hyperlink ref="B123" r:id="rId141"/>
    <hyperlink ref="B131" r:id="rId142"/>
    <hyperlink ref="B134" r:id="rId143"/>
    <hyperlink ref="B128" r:id="rId144"/>
    <hyperlink ref="B130" r:id="rId145"/>
    <hyperlink ref="B136" r:id="rId146"/>
    <hyperlink ref="B135" r:id="rId147"/>
    <hyperlink ref="B129" r:id="rId148"/>
    <hyperlink ref="B126" r:id="rId149"/>
    <hyperlink ref="B124" r:id="rId150"/>
    <hyperlink ref="B127" r:id="rId151"/>
    <hyperlink ref="B132" r:id="rId152"/>
    <hyperlink ref="B122" r:id="rId153"/>
    <hyperlink ref="B125" r:id="rId154"/>
    <hyperlink ref="B133" r:id="rId155"/>
    <hyperlink ref="B232" r:id="rId156"/>
    <hyperlink ref="B234" r:id="rId157"/>
    <hyperlink ref="B233" r:id="rId158"/>
    <hyperlink ref="B179" r:id="rId159"/>
    <hyperlink ref="B198" r:id="rId160"/>
    <hyperlink ref="B138" r:id="rId161"/>
    <hyperlink ref="B139" r:id="rId162"/>
    <hyperlink ref="B137" r:id="rId163"/>
    <hyperlink ref="B141" r:id="rId164"/>
    <hyperlink ref="B140" r:id="rId165"/>
    <hyperlink ref="B180" r:id="rId166"/>
    <hyperlink ref="B235" r:id="rId167"/>
    <hyperlink ref="B142" r:id="rId168"/>
    <hyperlink ref="B143" r:id="rId169"/>
    <hyperlink ref="B146" r:id="rId170" display="MoU"/>
    <hyperlink ref="B145" r:id="rId171" display="PKS"/>
    <hyperlink ref="B144" r:id="rId172"/>
    <hyperlink ref="B147" r:id="rId173"/>
    <hyperlink ref="B149" r:id="rId174"/>
    <hyperlink ref="B148" r:id="rId175"/>
    <hyperlink ref="B150" r:id="rId176"/>
    <hyperlink ref="B151" r:id="rId177"/>
    <hyperlink ref="B152" r:id="rId178"/>
    <hyperlink ref="B154" r:id="rId179"/>
    <hyperlink ref="B155" r:id="rId180"/>
    <hyperlink ref="B156" r:id="rId181"/>
    <hyperlink ref="B157" r:id="rId182"/>
    <hyperlink ref="B158" r:id="rId183"/>
    <hyperlink ref="B159" r:id="rId184"/>
    <hyperlink ref="B160" r:id="rId185"/>
    <hyperlink ref="B161" r:id="rId186"/>
    <hyperlink ref="B153" r:id="rId187"/>
    <hyperlink ref="B181" r:id="rId188"/>
    <hyperlink ref="B182" r:id="rId189"/>
    <hyperlink ref="B200" r:id="rId190"/>
    <hyperlink ref="B201" r:id="rId191"/>
    <hyperlink ref="B202" r:id="rId192"/>
  </hyperlinks>
  <pageMargins left="0.36" right="0.14000000000000001" top="0.56000000000000005" bottom="0.28000000000000003" header="0.22" footer="0.18"/>
  <pageSetup paperSize="9" orientation="landscape" r:id="rId19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8"/>
  <sheetViews>
    <sheetView topLeftCell="A7" workbookViewId="0">
      <selection activeCell="C36" sqref="C36"/>
    </sheetView>
  </sheetViews>
  <sheetFormatPr defaultRowHeight="12.75" x14ac:dyDescent="0.2"/>
  <cols>
    <col min="1" max="1" width="5.140625" customWidth="1"/>
    <col min="2" max="2" width="36.28515625" customWidth="1"/>
    <col min="3" max="3" width="40" customWidth="1"/>
    <col min="4" max="4" width="27.85546875" customWidth="1"/>
    <col min="5" max="5" width="14.5703125" customWidth="1"/>
  </cols>
  <sheetData>
    <row r="1" spans="1:5" ht="36.75" customHeight="1" x14ac:dyDescent="0.2">
      <c r="A1" s="278" t="s">
        <v>1398</v>
      </c>
      <c r="B1" s="278" t="s">
        <v>1399</v>
      </c>
      <c r="C1" s="278" t="s">
        <v>1431</v>
      </c>
      <c r="D1" s="278" t="s">
        <v>1410</v>
      </c>
      <c r="E1" s="278" t="s">
        <v>1430</v>
      </c>
    </row>
    <row r="2" spans="1:5" ht="42.75" customHeight="1" x14ac:dyDescent="0.2">
      <c r="A2" s="277">
        <v>1</v>
      </c>
      <c r="B2" s="269" t="s">
        <v>1389</v>
      </c>
      <c r="C2" s="272" t="s">
        <v>1400</v>
      </c>
      <c r="D2" s="270" t="s">
        <v>1412</v>
      </c>
      <c r="E2" s="271" t="s">
        <v>1411</v>
      </c>
    </row>
    <row r="3" spans="1:5" x14ac:dyDescent="0.2">
      <c r="A3" s="276">
        <v>2</v>
      </c>
      <c r="B3" s="269" t="s">
        <v>138</v>
      </c>
      <c r="C3" s="273" t="s">
        <v>1401</v>
      </c>
      <c r="D3" s="269" t="s">
        <v>1413</v>
      </c>
      <c r="E3" s="274" t="s">
        <v>1414</v>
      </c>
    </row>
    <row r="4" spans="1:5" x14ac:dyDescent="0.2">
      <c r="A4" s="276">
        <v>3</v>
      </c>
      <c r="B4" s="269" t="s">
        <v>1390</v>
      </c>
      <c r="C4" s="275" t="s">
        <v>1402</v>
      </c>
      <c r="D4" s="269" t="s">
        <v>1416</v>
      </c>
      <c r="E4" s="274" t="s">
        <v>1415</v>
      </c>
    </row>
    <row r="5" spans="1:5" x14ac:dyDescent="0.2">
      <c r="A5" s="276">
        <v>4</v>
      </c>
      <c r="B5" s="269" t="s">
        <v>1258</v>
      </c>
      <c r="C5" s="273" t="s">
        <v>1400</v>
      </c>
      <c r="D5" s="269" t="s">
        <v>1418</v>
      </c>
      <c r="E5" s="274" t="s">
        <v>1417</v>
      </c>
    </row>
    <row r="6" spans="1:5" x14ac:dyDescent="0.2">
      <c r="A6" s="276">
        <v>5</v>
      </c>
      <c r="B6" s="269" t="s">
        <v>415</v>
      </c>
      <c r="C6" s="276" t="s">
        <v>1403</v>
      </c>
      <c r="D6" s="269" t="s">
        <v>1421</v>
      </c>
      <c r="E6" s="274" t="s">
        <v>1419</v>
      </c>
    </row>
    <row r="7" spans="1:5" x14ac:dyDescent="0.2">
      <c r="A7" s="276">
        <v>6</v>
      </c>
      <c r="B7" s="269" t="s">
        <v>412</v>
      </c>
      <c r="C7" s="275" t="s">
        <v>1402</v>
      </c>
      <c r="D7" s="269" t="s">
        <v>1420</v>
      </c>
      <c r="E7" s="274"/>
    </row>
    <row r="8" spans="1:5" x14ac:dyDescent="0.2">
      <c r="A8" s="276">
        <v>7</v>
      </c>
      <c r="B8" s="269" t="s">
        <v>959</v>
      </c>
      <c r="C8" s="276" t="s">
        <v>1404</v>
      </c>
      <c r="D8" s="269" t="s">
        <v>1428</v>
      </c>
      <c r="E8" s="274" t="s">
        <v>1429</v>
      </c>
    </row>
    <row r="9" spans="1:5" x14ac:dyDescent="0.2">
      <c r="A9" s="276">
        <v>8</v>
      </c>
      <c r="B9" s="269" t="s">
        <v>960</v>
      </c>
      <c r="C9" s="275" t="s">
        <v>1402</v>
      </c>
      <c r="D9" s="269" t="s">
        <v>1421</v>
      </c>
      <c r="E9" s="274" t="s">
        <v>1419</v>
      </c>
    </row>
    <row r="10" spans="1:5" x14ac:dyDescent="0.2">
      <c r="A10" s="276">
        <v>9</v>
      </c>
      <c r="B10" s="269" t="s">
        <v>442</v>
      </c>
      <c r="C10" s="273" t="s">
        <v>1400</v>
      </c>
      <c r="D10" s="269" t="s">
        <v>1418</v>
      </c>
      <c r="E10" s="274" t="s">
        <v>1417</v>
      </c>
    </row>
    <row r="11" spans="1:5" x14ac:dyDescent="0.2">
      <c r="A11" s="276">
        <v>10</v>
      </c>
      <c r="B11" s="269" t="s">
        <v>426</v>
      </c>
      <c r="C11" s="276" t="s">
        <v>1405</v>
      </c>
      <c r="D11" s="269" t="s">
        <v>1418</v>
      </c>
      <c r="E11" s="274" t="s">
        <v>1417</v>
      </c>
    </row>
    <row r="12" spans="1:5" x14ac:dyDescent="0.2">
      <c r="A12" s="276">
        <v>11</v>
      </c>
      <c r="B12" s="269" t="s">
        <v>440</v>
      </c>
      <c r="C12" s="275" t="s">
        <v>1402</v>
      </c>
      <c r="D12" s="269" t="s">
        <v>1418</v>
      </c>
      <c r="E12" s="274" t="s">
        <v>1417</v>
      </c>
    </row>
    <row r="13" spans="1:5" x14ac:dyDescent="0.2">
      <c r="A13" s="276">
        <v>12</v>
      </c>
      <c r="B13" s="269" t="s">
        <v>425</v>
      </c>
      <c r="C13" s="276" t="s">
        <v>1406</v>
      </c>
      <c r="D13" s="269" t="s">
        <v>1418</v>
      </c>
      <c r="E13" s="274" t="s">
        <v>1417</v>
      </c>
    </row>
    <row r="14" spans="1:5" x14ac:dyDescent="0.2">
      <c r="A14" s="276">
        <v>13</v>
      </c>
      <c r="B14" s="269" t="s">
        <v>1391</v>
      </c>
      <c r="C14" s="273" t="s">
        <v>1407</v>
      </c>
      <c r="D14" s="269"/>
      <c r="E14" s="274"/>
    </row>
    <row r="15" spans="1:5" x14ac:dyDescent="0.2">
      <c r="A15" s="276">
        <v>14</v>
      </c>
      <c r="B15" s="269" t="s">
        <v>1392</v>
      </c>
      <c r="C15" s="275" t="s">
        <v>1402</v>
      </c>
      <c r="D15" s="269" t="s">
        <v>1426</v>
      </c>
      <c r="E15" s="274" t="s">
        <v>1427</v>
      </c>
    </row>
    <row r="16" spans="1:5" x14ac:dyDescent="0.2">
      <c r="A16" s="276">
        <v>15</v>
      </c>
      <c r="B16" s="269" t="s">
        <v>407</v>
      </c>
      <c r="C16" s="275" t="s">
        <v>1402</v>
      </c>
      <c r="D16" s="269" t="s">
        <v>1426</v>
      </c>
      <c r="E16" s="274" t="s">
        <v>1427</v>
      </c>
    </row>
    <row r="17" spans="1:5" x14ac:dyDescent="0.2">
      <c r="A17" s="276">
        <v>16</v>
      </c>
      <c r="B17" s="269" t="s">
        <v>424</v>
      </c>
      <c r="C17" s="276" t="s">
        <v>1408</v>
      </c>
      <c r="D17" s="269" t="s">
        <v>1422</v>
      </c>
      <c r="E17" s="274" t="s">
        <v>1423</v>
      </c>
    </row>
    <row r="18" spans="1:5" x14ac:dyDescent="0.2">
      <c r="A18" s="276">
        <v>17</v>
      </c>
      <c r="B18" s="269" t="s">
        <v>1257</v>
      </c>
      <c r="C18" s="273" t="s">
        <v>1400</v>
      </c>
      <c r="D18" s="269" t="s">
        <v>1424</v>
      </c>
      <c r="E18" s="274" t="s">
        <v>1425</v>
      </c>
    </row>
    <row r="19" spans="1:5" x14ac:dyDescent="0.2">
      <c r="A19" s="276">
        <v>18</v>
      </c>
      <c r="B19" s="269" t="s">
        <v>441</v>
      </c>
      <c r="C19" s="273" t="s">
        <v>1400</v>
      </c>
      <c r="D19" s="269" t="s">
        <v>1421</v>
      </c>
      <c r="E19" s="274" t="s">
        <v>1419</v>
      </c>
    </row>
    <row r="20" spans="1:5" ht="38.25" x14ac:dyDescent="0.2">
      <c r="A20" s="276">
        <v>19</v>
      </c>
      <c r="B20" s="269" t="s">
        <v>565</v>
      </c>
      <c r="C20" s="275" t="s">
        <v>1402</v>
      </c>
      <c r="D20" s="270" t="s">
        <v>1412</v>
      </c>
      <c r="E20" s="271" t="s">
        <v>1411</v>
      </c>
    </row>
    <row r="21" spans="1:5" x14ac:dyDescent="0.2">
      <c r="A21" s="276">
        <v>20</v>
      </c>
      <c r="B21" s="269" t="s">
        <v>1393</v>
      </c>
      <c r="C21" s="273" t="s">
        <v>1400</v>
      </c>
      <c r="D21" s="269" t="s">
        <v>1426</v>
      </c>
      <c r="E21" s="274" t="s">
        <v>1427</v>
      </c>
    </row>
    <row r="22" spans="1:5" x14ac:dyDescent="0.2">
      <c r="A22" s="276">
        <v>21</v>
      </c>
      <c r="B22" s="269" t="s">
        <v>1394</v>
      </c>
      <c r="C22" s="273" t="s">
        <v>1400</v>
      </c>
      <c r="D22" s="269" t="s">
        <v>1426</v>
      </c>
      <c r="E22" s="274" t="s">
        <v>1427</v>
      </c>
    </row>
    <row r="23" spans="1:5" x14ac:dyDescent="0.2">
      <c r="A23" s="276">
        <v>22</v>
      </c>
      <c r="B23" s="269" t="s">
        <v>168</v>
      </c>
      <c r="C23" s="276" t="s">
        <v>1405</v>
      </c>
      <c r="D23" s="269" t="s">
        <v>1418</v>
      </c>
      <c r="E23" s="274" t="s">
        <v>1417</v>
      </c>
    </row>
    <row r="24" spans="1:5" x14ac:dyDescent="0.2">
      <c r="A24" s="276">
        <v>23</v>
      </c>
      <c r="B24" s="269" t="s">
        <v>1395</v>
      </c>
      <c r="C24" s="275" t="s">
        <v>1402</v>
      </c>
      <c r="D24" s="269" t="s">
        <v>1426</v>
      </c>
      <c r="E24" s="274" t="s">
        <v>1427</v>
      </c>
    </row>
    <row r="25" spans="1:5" x14ac:dyDescent="0.2">
      <c r="A25" s="276">
        <v>24</v>
      </c>
      <c r="B25" s="269" t="s">
        <v>1396</v>
      </c>
      <c r="C25" s="275" t="s">
        <v>1402</v>
      </c>
      <c r="D25" s="269" t="s">
        <v>1428</v>
      </c>
      <c r="E25" s="274" t="s">
        <v>1429</v>
      </c>
    </row>
    <row r="26" spans="1:5" x14ac:dyDescent="0.2">
      <c r="A26" s="276">
        <v>25</v>
      </c>
      <c r="B26" s="269" t="s">
        <v>428</v>
      </c>
      <c r="C26" s="273" t="s">
        <v>1400</v>
      </c>
      <c r="D26" s="269" t="s">
        <v>1418</v>
      </c>
      <c r="E26" s="274" t="s">
        <v>1417</v>
      </c>
    </row>
    <row r="27" spans="1:5" x14ac:dyDescent="0.2">
      <c r="A27" s="276">
        <v>26</v>
      </c>
      <c r="B27" s="269" t="s">
        <v>421</v>
      </c>
      <c r="C27" s="276" t="s">
        <v>1409</v>
      </c>
      <c r="D27" s="269" t="s">
        <v>1426</v>
      </c>
      <c r="E27" s="274" t="s">
        <v>1427</v>
      </c>
    </row>
    <row r="28" spans="1:5" x14ac:dyDescent="0.2">
      <c r="A28" s="276">
        <v>27</v>
      </c>
      <c r="B28" s="269" t="s">
        <v>1397</v>
      </c>
      <c r="C28" s="275" t="s">
        <v>1402</v>
      </c>
      <c r="D28" s="269" t="s">
        <v>1426</v>
      </c>
      <c r="E28" s="274" t="s">
        <v>1427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79"/>
  <sheetViews>
    <sheetView showGridLines="0" view="pageBreakPreview" topLeftCell="A140" zoomScaleSheetLayoutView="100" workbookViewId="0">
      <selection activeCell="C146" sqref="C146"/>
    </sheetView>
  </sheetViews>
  <sheetFormatPr defaultRowHeight="12" x14ac:dyDescent="0.2"/>
  <cols>
    <col min="1" max="1" width="4.28515625" style="55" customWidth="1"/>
    <col min="2" max="2" width="5" style="55" customWidth="1"/>
    <col min="3" max="3" width="35.42578125" style="56" customWidth="1"/>
    <col min="4" max="4" width="20.85546875" style="108" customWidth="1"/>
    <col min="5" max="5" width="1.42578125" style="55" customWidth="1"/>
    <col min="6" max="6" width="20.85546875" style="108" customWidth="1"/>
    <col min="7" max="7" width="16" style="108" customWidth="1"/>
    <col min="8" max="8" width="15.7109375" style="108" customWidth="1"/>
    <col min="9" max="9" width="25.28515625" style="56" customWidth="1"/>
    <col min="10" max="10" width="12.42578125" style="55" customWidth="1"/>
    <col min="11" max="11" width="10.7109375" style="54" customWidth="1"/>
    <col min="12" max="12" width="25.7109375" style="54" customWidth="1"/>
    <col min="13" max="13" width="12.42578125" style="54" bestFit="1" customWidth="1"/>
    <col min="14" max="14" width="11.7109375" style="54" bestFit="1" customWidth="1"/>
    <col min="15" max="15" width="11.85546875" style="54" bestFit="1" customWidth="1"/>
    <col min="16" max="16384" width="9.140625" style="54"/>
  </cols>
  <sheetData>
    <row r="1" spans="1:11" ht="26.25" customHeight="1" x14ac:dyDescent="0.3">
      <c r="A1" s="358" t="s">
        <v>1549</v>
      </c>
      <c r="B1" s="358"/>
      <c r="C1" s="358"/>
      <c r="D1" s="358"/>
      <c r="E1" s="358"/>
      <c r="F1" s="358"/>
      <c r="G1" s="358"/>
      <c r="H1" s="358"/>
      <c r="I1" s="358"/>
    </row>
    <row r="2" spans="1:11" x14ac:dyDescent="0.2">
      <c r="A2" s="348"/>
      <c r="B2" s="348"/>
      <c r="C2" s="348"/>
      <c r="D2" s="348"/>
      <c r="E2" s="348"/>
      <c r="F2" s="348"/>
      <c r="G2" s="348"/>
      <c r="H2" s="348"/>
      <c r="I2" s="348"/>
    </row>
    <row r="3" spans="1:11" ht="10.5" customHeight="1" x14ac:dyDescent="0.2">
      <c r="H3" s="108" t="s">
        <v>431</v>
      </c>
    </row>
    <row r="4" spans="1:11" s="60" customFormat="1" ht="23.25" customHeight="1" x14ac:dyDescent="0.2">
      <c r="A4" s="57" t="s">
        <v>217</v>
      </c>
      <c r="B4" s="285" t="s">
        <v>463</v>
      </c>
      <c r="C4" s="282" t="s">
        <v>218</v>
      </c>
      <c r="D4" s="349" t="s">
        <v>464</v>
      </c>
      <c r="E4" s="350"/>
      <c r="F4" s="351"/>
      <c r="G4" s="282" t="s">
        <v>451</v>
      </c>
      <c r="H4" s="282" t="s">
        <v>452</v>
      </c>
      <c r="I4" s="59" t="s">
        <v>465</v>
      </c>
      <c r="J4" s="55"/>
      <c r="K4" s="54"/>
    </row>
    <row r="5" spans="1:11" ht="17.25" customHeight="1" x14ac:dyDescent="0.2">
      <c r="A5" s="343" t="s">
        <v>569</v>
      </c>
      <c r="B5" s="344"/>
      <c r="C5" s="344"/>
      <c r="D5" s="344"/>
      <c r="E5" s="344"/>
      <c r="F5" s="344"/>
      <c r="G5" s="344"/>
      <c r="H5" s="344"/>
      <c r="I5" s="345"/>
    </row>
    <row r="6" spans="1:11" ht="17.25" customHeight="1" x14ac:dyDescent="0.2">
      <c r="A6" s="343" t="s">
        <v>570</v>
      </c>
      <c r="B6" s="344"/>
      <c r="C6" s="344"/>
      <c r="D6" s="344"/>
      <c r="E6" s="344"/>
      <c r="F6" s="344"/>
      <c r="G6" s="344"/>
      <c r="H6" s="344"/>
      <c r="I6" s="345"/>
    </row>
    <row r="7" spans="1:11" s="79" customFormat="1" x14ac:dyDescent="0.2">
      <c r="A7" s="220">
        <v>1</v>
      </c>
      <c r="B7" s="76" t="s">
        <v>51</v>
      </c>
      <c r="C7" s="77" t="s">
        <v>577</v>
      </c>
      <c r="D7" s="123"/>
      <c r="E7" s="132"/>
      <c r="F7" s="125"/>
      <c r="G7" s="82" t="s">
        <v>104</v>
      </c>
      <c r="H7" s="82" t="s">
        <v>105</v>
      </c>
      <c r="I7" s="77" t="s">
        <v>102</v>
      </c>
      <c r="J7" s="142">
        <v>1963</v>
      </c>
      <c r="K7" s="79" t="str">
        <f t="shared" ref="K7:K38" si="0">+J7&amp; " "&amp;B7</f>
        <v>1963 MoU</v>
      </c>
    </row>
    <row r="8" spans="1:11" s="79" customFormat="1" ht="36" x14ac:dyDescent="0.2">
      <c r="A8" s="220">
        <f>+A7+1</f>
        <v>2</v>
      </c>
      <c r="B8" s="286" t="s">
        <v>167</v>
      </c>
      <c r="C8" s="77" t="s">
        <v>577</v>
      </c>
      <c r="D8" s="124"/>
      <c r="E8" s="132"/>
      <c r="F8" s="124"/>
      <c r="G8" s="82">
        <v>38723</v>
      </c>
      <c r="H8" s="82">
        <f>+G8+(365*30)</f>
        <v>49673</v>
      </c>
      <c r="I8" s="81" t="s">
        <v>19</v>
      </c>
      <c r="J8" s="142">
        <v>2006</v>
      </c>
      <c r="K8" s="79" t="str">
        <f t="shared" si="0"/>
        <v>2006 PKS</v>
      </c>
    </row>
    <row r="9" spans="1:11" s="79" customFormat="1" x14ac:dyDescent="0.2">
      <c r="A9" s="220">
        <f t="shared" ref="A9:A73" si="1">+A8+1</f>
        <v>3</v>
      </c>
      <c r="B9" s="76" t="s">
        <v>51</v>
      </c>
      <c r="C9" s="77" t="s">
        <v>219</v>
      </c>
      <c r="D9" s="280" t="s">
        <v>220</v>
      </c>
      <c r="E9" s="224" t="s">
        <v>445</v>
      </c>
      <c r="F9" s="281"/>
      <c r="G9" s="82">
        <v>39882</v>
      </c>
      <c r="H9" s="82">
        <f t="shared" ref="H9:H42" si="2">+G9+(365*5)</f>
        <v>41707</v>
      </c>
      <c r="I9" s="77" t="s">
        <v>102</v>
      </c>
      <c r="J9" s="142">
        <v>2009</v>
      </c>
      <c r="K9" s="79" t="str">
        <f t="shared" si="0"/>
        <v>2009 MoU</v>
      </c>
    </row>
    <row r="10" spans="1:11" s="223" customFormat="1" ht="15" customHeight="1" x14ac:dyDescent="0.2">
      <c r="A10" s="220">
        <f t="shared" si="1"/>
        <v>4</v>
      </c>
      <c r="B10" s="76" t="s">
        <v>51</v>
      </c>
      <c r="C10" s="77" t="s">
        <v>234</v>
      </c>
      <c r="D10" s="280" t="s">
        <v>235</v>
      </c>
      <c r="E10" s="224" t="s">
        <v>445</v>
      </c>
      <c r="F10" s="281"/>
      <c r="G10" s="82">
        <v>39895</v>
      </c>
      <c r="H10" s="82">
        <f t="shared" si="2"/>
        <v>41720</v>
      </c>
      <c r="I10" s="77" t="s">
        <v>102</v>
      </c>
      <c r="J10" s="142">
        <v>2009</v>
      </c>
      <c r="K10" s="79" t="str">
        <f t="shared" si="0"/>
        <v>2009 MoU</v>
      </c>
    </row>
    <row r="11" spans="1:11" s="79" customFormat="1" ht="15.75" customHeight="1" x14ac:dyDescent="0.2">
      <c r="A11" s="220">
        <f t="shared" si="1"/>
        <v>5</v>
      </c>
      <c r="B11" s="76" t="s">
        <v>167</v>
      </c>
      <c r="C11" s="81" t="s">
        <v>305</v>
      </c>
      <c r="D11" s="124" t="s">
        <v>239</v>
      </c>
      <c r="E11" s="134" t="s">
        <v>445</v>
      </c>
      <c r="F11" s="125" t="s">
        <v>306</v>
      </c>
      <c r="G11" s="112">
        <v>39938</v>
      </c>
      <c r="H11" s="82">
        <f t="shared" si="2"/>
        <v>41763</v>
      </c>
      <c r="I11" s="77" t="s">
        <v>102</v>
      </c>
      <c r="J11" s="142">
        <v>2009</v>
      </c>
      <c r="K11" s="79" t="str">
        <f t="shared" si="0"/>
        <v>2009 PKS</v>
      </c>
    </row>
    <row r="12" spans="1:11" s="79" customFormat="1" ht="15" customHeight="1" x14ac:dyDescent="0.2">
      <c r="A12" s="220">
        <f t="shared" si="1"/>
        <v>6</v>
      </c>
      <c r="B12" s="76" t="s">
        <v>167</v>
      </c>
      <c r="C12" s="81" t="s">
        <v>307</v>
      </c>
      <c r="D12" s="124" t="s">
        <v>308</v>
      </c>
      <c r="E12" s="134" t="s">
        <v>445</v>
      </c>
      <c r="F12" s="125" t="s">
        <v>309</v>
      </c>
      <c r="G12" s="112">
        <v>39938</v>
      </c>
      <c r="H12" s="82">
        <f t="shared" si="2"/>
        <v>41763</v>
      </c>
      <c r="I12" s="77" t="s">
        <v>102</v>
      </c>
      <c r="J12" s="142">
        <v>2009</v>
      </c>
      <c r="K12" s="79" t="str">
        <f t="shared" si="0"/>
        <v>2009 PKS</v>
      </c>
    </row>
    <row r="13" spans="1:11" s="79" customFormat="1" x14ac:dyDescent="0.2">
      <c r="A13" s="220">
        <f t="shared" si="1"/>
        <v>7</v>
      </c>
      <c r="B13" s="76" t="s">
        <v>167</v>
      </c>
      <c r="C13" s="81" t="s">
        <v>323</v>
      </c>
      <c r="D13" s="280" t="s">
        <v>243</v>
      </c>
      <c r="E13" s="134" t="s">
        <v>445</v>
      </c>
      <c r="F13" s="281" t="s">
        <v>324</v>
      </c>
      <c r="G13" s="82">
        <v>39938</v>
      </c>
      <c r="H13" s="82">
        <f t="shared" si="2"/>
        <v>41763</v>
      </c>
      <c r="I13" s="77" t="s">
        <v>102</v>
      </c>
      <c r="J13" s="142">
        <v>2009</v>
      </c>
      <c r="K13" s="79" t="str">
        <f t="shared" si="0"/>
        <v>2009 PKS</v>
      </c>
    </row>
    <row r="14" spans="1:11" s="79" customFormat="1" ht="15.75" customHeight="1" x14ac:dyDescent="0.2">
      <c r="A14" s="220">
        <f t="shared" si="1"/>
        <v>8</v>
      </c>
      <c r="B14" s="76" t="s">
        <v>51</v>
      </c>
      <c r="C14" s="81" t="s">
        <v>227</v>
      </c>
      <c r="D14" s="124" t="s">
        <v>539</v>
      </c>
      <c r="E14" s="133" t="s">
        <v>445</v>
      </c>
      <c r="F14" s="125" t="s">
        <v>228</v>
      </c>
      <c r="G14" s="112">
        <v>39940</v>
      </c>
      <c r="H14" s="82">
        <f t="shared" si="2"/>
        <v>41765</v>
      </c>
      <c r="I14" s="77" t="s">
        <v>102</v>
      </c>
      <c r="J14" s="142">
        <v>2009</v>
      </c>
      <c r="K14" s="79" t="str">
        <f t="shared" si="0"/>
        <v>2009 MoU</v>
      </c>
    </row>
    <row r="15" spans="1:11" s="79" customFormat="1" ht="15.75" customHeight="1" x14ac:dyDescent="0.2">
      <c r="A15" s="220">
        <f t="shared" si="1"/>
        <v>9</v>
      </c>
      <c r="B15" s="287" t="s">
        <v>167</v>
      </c>
      <c r="C15" s="77" t="s">
        <v>182</v>
      </c>
      <c r="D15" s="123" t="s">
        <v>229</v>
      </c>
      <c r="E15" s="132" t="s">
        <v>445</v>
      </c>
      <c r="F15" s="125" t="s">
        <v>230</v>
      </c>
      <c r="G15" s="82">
        <v>39951</v>
      </c>
      <c r="H15" s="82">
        <f t="shared" si="2"/>
        <v>41776</v>
      </c>
      <c r="I15" s="77" t="s">
        <v>116</v>
      </c>
      <c r="J15" s="142">
        <v>2009</v>
      </c>
      <c r="K15" s="79" t="str">
        <f t="shared" si="0"/>
        <v>2009 PKS</v>
      </c>
    </row>
    <row r="16" spans="1:11" s="222" customFormat="1" ht="15.75" customHeight="1" x14ac:dyDescent="0.2">
      <c r="A16" s="220">
        <f t="shared" si="1"/>
        <v>10</v>
      </c>
      <c r="B16" s="76" t="s">
        <v>167</v>
      </c>
      <c r="C16" s="77" t="s">
        <v>182</v>
      </c>
      <c r="D16" s="123" t="s">
        <v>231</v>
      </c>
      <c r="E16" s="132" t="s">
        <v>445</v>
      </c>
      <c r="F16" s="125" t="s">
        <v>232</v>
      </c>
      <c r="G16" s="82">
        <v>39951</v>
      </c>
      <c r="H16" s="82">
        <f t="shared" si="2"/>
        <v>41776</v>
      </c>
      <c r="I16" s="77" t="s">
        <v>233</v>
      </c>
      <c r="J16" s="142">
        <v>2009</v>
      </c>
      <c r="K16" s="79" t="str">
        <f t="shared" si="0"/>
        <v>2009 PKS</v>
      </c>
    </row>
    <row r="17" spans="1:37" s="79" customFormat="1" ht="15" customHeight="1" x14ac:dyDescent="0.2">
      <c r="A17" s="220">
        <f t="shared" si="1"/>
        <v>11</v>
      </c>
      <c r="B17" s="76" t="s">
        <v>51</v>
      </c>
      <c r="C17" s="81" t="s">
        <v>446</v>
      </c>
      <c r="D17" s="124" t="s">
        <v>1312</v>
      </c>
      <c r="E17" s="132" t="s">
        <v>445</v>
      </c>
      <c r="F17" s="125"/>
      <c r="G17" s="111">
        <v>39993</v>
      </c>
      <c r="H17" s="82">
        <f t="shared" si="2"/>
        <v>41818</v>
      </c>
      <c r="I17" s="77" t="s">
        <v>102</v>
      </c>
      <c r="J17" s="142">
        <v>2009</v>
      </c>
      <c r="K17" s="79" t="str">
        <f t="shared" si="0"/>
        <v>2009 MoU</v>
      </c>
      <c r="AK17" s="79">
        <v>32</v>
      </c>
    </row>
    <row r="18" spans="1:37" s="79" customFormat="1" ht="48" x14ac:dyDescent="0.2">
      <c r="A18" s="220">
        <f t="shared" si="1"/>
        <v>12</v>
      </c>
      <c r="B18" s="76" t="s">
        <v>51</v>
      </c>
      <c r="C18" s="81" t="s">
        <v>556</v>
      </c>
      <c r="D18" s="124" t="s">
        <v>557</v>
      </c>
      <c r="E18" s="132" t="s">
        <v>445</v>
      </c>
      <c r="F18" s="125" t="s">
        <v>558</v>
      </c>
      <c r="G18" s="112">
        <v>40008</v>
      </c>
      <c r="H18" s="82">
        <f t="shared" si="2"/>
        <v>41833</v>
      </c>
      <c r="I18" s="77" t="s">
        <v>559</v>
      </c>
      <c r="J18" s="142">
        <v>2009</v>
      </c>
      <c r="K18" s="79" t="str">
        <f t="shared" si="0"/>
        <v>2009 MoU</v>
      </c>
    </row>
    <row r="19" spans="1:37" s="79" customFormat="1" ht="15.75" customHeight="1" x14ac:dyDescent="0.2">
      <c r="A19" s="220">
        <f t="shared" si="1"/>
        <v>13</v>
      </c>
      <c r="B19" s="76" t="s">
        <v>51</v>
      </c>
      <c r="C19" s="81" t="s">
        <v>272</v>
      </c>
      <c r="D19" s="124" t="s">
        <v>279</v>
      </c>
      <c r="E19" s="133" t="s">
        <v>445</v>
      </c>
      <c r="F19" s="125" t="s">
        <v>280</v>
      </c>
      <c r="G19" s="112">
        <v>40017</v>
      </c>
      <c r="H19" s="82">
        <f t="shared" si="2"/>
        <v>41842</v>
      </c>
      <c r="I19" s="77" t="s">
        <v>102</v>
      </c>
      <c r="J19" s="142">
        <v>2009</v>
      </c>
      <c r="K19" s="79" t="str">
        <f t="shared" si="0"/>
        <v>2009 MoU</v>
      </c>
    </row>
    <row r="20" spans="1:37" s="79" customFormat="1" ht="15.75" customHeight="1" x14ac:dyDescent="0.2">
      <c r="A20" s="220">
        <f t="shared" si="1"/>
        <v>14</v>
      </c>
      <c r="B20" s="76" t="s">
        <v>167</v>
      </c>
      <c r="C20" s="81" t="s">
        <v>272</v>
      </c>
      <c r="D20" s="124" t="s">
        <v>279</v>
      </c>
      <c r="E20" s="133" t="s">
        <v>445</v>
      </c>
      <c r="F20" s="125" t="s">
        <v>280</v>
      </c>
      <c r="G20" s="112">
        <v>40017</v>
      </c>
      <c r="H20" s="82">
        <f t="shared" si="2"/>
        <v>41842</v>
      </c>
      <c r="I20" s="77" t="s">
        <v>540</v>
      </c>
      <c r="J20" s="142">
        <v>2009</v>
      </c>
      <c r="K20" s="79" t="str">
        <f t="shared" si="0"/>
        <v>2009 PKS</v>
      </c>
    </row>
    <row r="21" spans="1:37" s="79" customFormat="1" ht="24" x14ac:dyDescent="0.2">
      <c r="A21" s="220">
        <f t="shared" si="1"/>
        <v>15</v>
      </c>
      <c r="B21" s="76" t="s">
        <v>167</v>
      </c>
      <c r="C21" s="81" t="s">
        <v>328</v>
      </c>
      <c r="D21" s="280" t="s">
        <v>244</v>
      </c>
      <c r="E21" s="134" t="s">
        <v>445</v>
      </c>
      <c r="F21" s="281" t="s">
        <v>245</v>
      </c>
      <c r="G21" s="82">
        <v>40035</v>
      </c>
      <c r="H21" s="82">
        <f t="shared" si="2"/>
        <v>41860</v>
      </c>
      <c r="I21" s="77" t="s">
        <v>102</v>
      </c>
      <c r="J21" s="142">
        <v>2009</v>
      </c>
      <c r="K21" s="79" t="str">
        <f t="shared" si="0"/>
        <v>2009 PKS</v>
      </c>
    </row>
    <row r="22" spans="1:37" s="79" customFormat="1" x14ac:dyDescent="0.2">
      <c r="A22" s="220">
        <f t="shared" si="1"/>
        <v>16</v>
      </c>
      <c r="B22" s="76" t="s">
        <v>237</v>
      </c>
      <c r="C22" s="81" t="s">
        <v>330</v>
      </c>
      <c r="D22" s="280" t="s">
        <v>431</v>
      </c>
      <c r="E22" s="134" t="s">
        <v>445</v>
      </c>
      <c r="F22" s="281"/>
      <c r="G22" s="82">
        <v>40035</v>
      </c>
      <c r="H22" s="82">
        <f t="shared" si="2"/>
        <v>41860</v>
      </c>
      <c r="I22" s="77" t="s">
        <v>102</v>
      </c>
      <c r="J22" s="142">
        <v>2009</v>
      </c>
      <c r="K22" s="79" t="str">
        <f t="shared" si="0"/>
        <v>2009 ADD</v>
      </c>
    </row>
    <row r="23" spans="1:37" s="79" customFormat="1" x14ac:dyDescent="0.2">
      <c r="A23" s="220">
        <f t="shared" si="1"/>
        <v>17</v>
      </c>
      <c r="B23" s="76" t="s">
        <v>237</v>
      </c>
      <c r="C23" s="81" t="s">
        <v>248</v>
      </c>
      <c r="D23" s="280" t="s">
        <v>243</v>
      </c>
      <c r="E23" s="134" t="s">
        <v>445</v>
      </c>
      <c r="F23" s="281"/>
      <c r="G23" s="82">
        <v>40035</v>
      </c>
      <c r="H23" s="82">
        <f t="shared" si="2"/>
        <v>41860</v>
      </c>
      <c r="I23" s="77" t="s">
        <v>102</v>
      </c>
      <c r="J23" s="142">
        <v>2009</v>
      </c>
      <c r="K23" s="79" t="str">
        <f t="shared" si="0"/>
        <v>2009 ADD</v>
      </c>
    </row>
    <row r="24" spans="1:37" s="79" customFormat="1" x14ac:dyDescent="0.2">
      <c r="A24" s="220">
        <f t="shared" si="1"/>
        <v>18</v>
      </c>
      <c r="B24" s="76" t="s">
        <v>237</v>
      </c>
      <c r="C24" s="81" t="s">
        <v>334</v>
      </c>
      <c r="D24" s="280" t="s">
        <v>243</v>
      </c>
      <c r="E24" s="134" t="s">
        <v>445</v>
      </c>
      <c r="F24" s="281" t="s">
        <v>249</v>
      </c>
      <c r="G24" s="82">
        <v>40035</v>
      </c>
      <c r="H24" s="82">
        <f t="shared" si="2"/>
        <v>41860</v>
      </c>
      <c r="I24" s="77" t="s">
        <v>102</v>
      </c>
      <c r="J24" s="142">
        <v>2009</v>
      </c>
      <c r="K24" s="79" t="str">
        <f t="shared" si="0"/>
        <v>2009 ADD</v>
      </c>
    </row>
    <row r="25" spans="1:37" s="79" customFormat="1" ht="33.75" customHeight="1" x14ac:dyDescent="0.2">
      <c r="A25" s="220">
        <f t="shared" si="1"/>
        <v>19</v>
      </c>
      <c r="B25" s="76" t="s">
        <v>237</v>
      </c>
      <c r="C25" s="81" t="s">
        <v>618</v>
      </c>
      <c r="D25" s="280" t="s">
        <v>243</v>
      </c>
      <c r="E25" s="134" t="s">
        <v>445</v>
      </c>
      <c r="F25" s="281" t="s">
        <v>251</v>
      </c>
      <c r="G25" s="82">
        <v>40035</v>
      </c>
      <c r="H25" s="82">
        <f t="shared" si="2"/>
        <v>41860</v>
      </c>
      <c r="I25" s="77" t="s">
        <v>102</v>
      </c>
      <c r="J25" s="142">
        <v>2009</v>
      </c>
      <c r="K25" s="79" t="str">
        <f t="shared" si="0"/>
        <v>2009 ADD</v>
      </c>
    </row>
    <row r="26" spans="1:37" s="79" customFormat="1" ht="24" x14ac:dyDescent="0.2">
      <c r="A26" s="220">
        <f t="shared" si="1"/>
        <v>20</v>
      </c>
      <c r="B26" s="76" t="s">
        <v>237</v>
      </c>
      <c r="C26" s="81" t="s">
        <v>541</v>
      </c>
      <c r="D26" s="124" t="s">
        <v>496</v>
      </c>
      <c r="E26" s="132" t="s">
        <v>445</v>
      </c>
      <c r="F26" s="125"/>
      <c r="G26" s="112">
        <v>40035</v>
      </c>
      <c r="H26" s="82">
        <f t="shared" si="2"/>
        <v>41860</v>
      </c>
      <c r="I26" s="77" t="s">
        <v>102</v>
      </c>
      <c r="J26" s="142">
        <v>2009</v>
      </c>
      <c r="K26" s="79" t="str">
        <f t="shared" si="0"/>
        <v>2009 ADD</v>
      </c>
    </row>
    <row r="27" spans="1:37" s="79" customFormat="1" x14ac:dyDescent="0.2">
      <c r="A27" s="220">
        <f t="shared" si="1"/>
        <v>21</v>
      </c>
      <c r="B27" s="76" t="s">
        <v>167</v>
      </c>
      <c r="C27" s="81" t="s">
        <v>617</v>
      </c>
      <c r="D27" s="124" t="s">
        <v>239</v>
      </c>
      <c r="E27" s="134" t="s">
        <v>445</v>
      </c>
      <c r="F27" s="125" t="s">
        <v>301</v>
      </c>
      <c r="G27" s="112">
        <v>40035</v>
      </c>
      <c r="H27" s="82">
        <f t="shared" si="2"/>
        <v>41860</v>
      </c>
      <c r="I27" s="77" t="s">
        <v>102</v>
      </c>
      <c r="J27" s="142">
        <v>2009</v>
      </c>
      <c r="K27" s="79" t="str">
        <f t="shared" si="0"/>
        <v>2009 PKS</v>
      </c>
    </row>
    <row r="28" spans="1:37" s="79" customFormat="1" x14ac:dyDescent="0.2">
      <c r="A28" s="220">
        <f t="shared" si="1"/>
        <v>22</v>
      </c>
      <c r="B28" s="76" t="s">
        <v>237</v>
      </c>
      <c r="C28" s="81" t="s">
        <v>617</v>
      </c>
      <c r="D28" s="124" t="s">
        <v>239</v>
      </c>
      <c r="E28" s="134" t="s">
        <v>445</v>
      </c>
      <c r="F28" s="125" t="s">
        <v>238</v>
      </c>
      <c r="G28" s="112">
        <v>40036</v>
      </c>
      <c r="H28" s="82">
        <f t="shared" si="2"/>
        <v>41861</v>
      </c>
      <c r="I28" s="77" t="s">
        <v>102</v>
      </c>
      <c r="J28" s="142">
        <v>2009</v>
      </c>
      <c r="K28" s="79" t="str">
        <f t="shared" si="0"/>
        <v>2009 ADD</v>
      </c>
    </row>
    <row r="29" spans="1:37" s="79" customFormat="1" x14ac:dyDescent="0.2">
      <c r="A29" s="220">
        <f t="shared" si="1"/>
        <v>23</v>
      </c>
      <c r="B29" s="76" t="s">
        <v>51</v>
      </c>
      <c r="C29" s="77" t="s">
        <v>298</v>
      </c>
      <c r="D29" s="124" t="s">
        <v>299</v>
      </c>
      <c r="E29" s="133" t="s">
        <v>445</v>
      </c>
      <c r="F29" s="125" t="s">
        <v>300</v>
      </c>
      <c r="G29" s="113">
        <v>40037</v>
      </c>
      <c r="H29" s="82">
        <f t="shared" si="2"/>
        <v>41862</v>
      </c>
      <c r="I29" s="77" t="s">
        <v>102</v>
      </c>
      <c r="J29" s="132">
        <v>2009</v>
      </c>
      <c r="K29" s="78" t="str">
        <f t="shared" si="0"/>
        <v>2009 MoU</v>
      </c>
    </row>
    <row r="30" spans="1:37" s="79" customFormat="1" x14ac:dyDescent="0.2">
      <c r="A30" s="220">
        <f t="shared" si="1"/>
        <v>24</v>
      </c>
      <c r="B30" s="76" t="s">
        <v>51</v>
      </c>
      <c r="C30" s="77" t="s">
        <v>124</v>
      </c>
      <c r="D30" s="280" t="s">
        <v>125</v>
      </c>
      <c r="E30" s="224" t="s">
        <v>445</v>
      </c>
      <c r="F30" s="281" t="s">
        <v>126</v>
      </c>
      <c r="G30" s="82">
        <v>40058</v>
      </c>
      <c r="H30" s="82">
        <f t="shared" si="2"/>
        <v>41883</v>
      </c>
      <c r="I30" s="77" t="s">
        <v>102</v>
      </c>
      <c r="J30" s="132">
        <v>2009</v>
      </c>
      <c r="K30" s="78" t="str">
        <f t="shared" si="0"/>
        <v>2009 MoU</v>
      </c>
    </row>
    <row r="31" spans="1:37" s="79" customFormat="1" x14ac:dyDescent="0.2">
      <c r="A31" s="220">
        <f t="shared" si="1"/>
        <v>25</v>
      </c>
      <c r="B31" s="289" t="s">
        <v>51</v>
      </c>
      <c r="C31" s="219" t="s">
        <v>252</v>
      </c>
      <c r="D31" s="293" t="s">
        <v>253</v>
      </c>
      <c r="E31" s="294" t="s">
        <v>445</v>
      </c>
      <c r="F31" s="295" t="s">
        <v>254</v>
      </c>
      <c r="G31" s="296">
        <v>40063</v>
      </c>
      <c r="H31" s="296">
        <f t="shared" si="2"/>
        <v>41888</v>
      </c>
      <c r="I31" s="219" t="s">
        <v>102</v>
      </c>
      <c r="J31" s="142">
        <v>2009</v>
      </c>
      <c r="K31" s="79" t="str">
        <f t="shared" si="0"/>
        <v>2009 MoU</v>
      </c>
    </row>
    <row r="32" spans="1:37" s="79" customFormat="1" ht="24" x14ac:dyDescent="0.2">
      <c r="A32" s="220">
        <f t="shared" si="1"/>
        <v>26</v>
      </c>
      <c r="B32" s="76" t="s">
        <v>51</v>
      </c>
      <c r="C32" s="77" t="s">
        <v>1831</v>
      </c>
      <c r="D32" s="280" t="s">
        <v>204</v>
      </c>
      <c r="E32" s="224" t="s">
        <v>445</v>
      </c>
      <c r="F32" s="281" t="s">
        <v>388</v>
      </c>
      <c r="G32" s="82">
        <v>40063</v>
      </c>
      <c r="H32" s="82">
        <f t="shared" si="2"/>
        <v>41888</v>
      </c>
      <c r="I32" s="77" t="s">
        <v>102</v>
      </c>
      <c r="J32" s="142">
        <v>2009</v>
      </c>
      <c r="K32" s="79" t="str">
        <f t="shared" si="0"/>
        <v>2009 MoU</v>
      </c>
    </row>
    <row r="33" spans="1:11" s="79" customFormat="1" x14ac:dyDescent="0.2">
      <c r="A33" s="220">
        <f t="shared" si="1"/>
        <v>27</v>
      </c>
      <c r="B33" s="76" t="s">
        <v>51</v>
      </c>
      <c r="C33" s="77" t="s">
        <v>360</v>
      </c>
      <c r="D33" s="280" t="s">
        <v>318</v>
      </c>
      <c r="E33" s="224" t="s">
        <v>445</v>
      </c>
      <c r="F33" s="281" t="s">
        <v>319</v>
      </c>
      <c r="G33" s="82">
        <v>40066</v>
      </c>
      <c r="H33" s="82">
        <f t="shared" si="2"/>
        <v>41891</v>
      </c>
      <c r="I33" s="77" t="s">
        <v>102</v>
      </c>
      <c r="J33" s="142">
        <v>2009</v>
      </c>
      <c r="K33" s="79" t="str">
        <f t="shared" si="0"/>
        <v>2009 MoU</v>
      </c>
    </row>
    <row r="34" spans="1:11" s="78" customFormat="1" x14ac:dyDescent="0.2">
      <c r="A34" s="220">
        <f t="shared" si="1"/>
        <v>28</v>
      </c>
      <c r="B34" s="76" t="s">
        <v>51</v>
      </c>
      <c r="C34" s="77" t="s">
        <v>205</v>
      </c>
      <c r="D34" s="280" t="s">
        <v>206</v>
      </c>
      <c r="E34" s="224" t="s">
        <v>445</v>
      </c>
      <c r="F34" s="281" t="s">
        <v>207</v>
      </c>
      <c r="G34" s="82">
        <v>40066</v>
      </c>
      <c r="H34" s="82">
        <f t="shared" si="2"/>
        <v>41891</v>
      </c>
      <c r="I34" s="77" t="s">
        <v>102</v>
      </c>
      <c r="J34" s="142">
        <v>2009</v>
      </c>
      <c r="K34" s="79" t="str">
        <f t="shared" si="0"/>
        <v>2009 MoU</v>
      </c>
    </row>
    <row r="35" spans="1:11" s="78" customFormat="1" x14ac:dyDescent="0.2">
      <c r="A35" s="220">
        <f t="shared" si="1"/>
        <v>29</v>
      </c>
      <c r="B35" s="76" t="s">
        <v>51</v>
      </c>
      <c r="C35" s="77" t="s">
        <v>566</v>
      </c>
      <c r="D35" s="280" t="s">
        <v>567</v>
      </c>
      <c r="E35" s="134" t="s">
        <v>445</v>
      </c>
      <c r="F35" s="281"/>
      <c r="G35" s="82">
        <v>40081</v>
      </c>
      <c r="H35" s="82">
        <f t="shared" si="2"/>
        <v>41906</v>
      </c>
      <c r="I35" s="77" t="s">
        <v>102</v>
      </c>
      <c r="J35" s="142">
        <v>2009</v>
      </c>
      <c r="K35" s="79" t="str">
        <f t="shared" si="0"/>
        <v>2009 MoU</v>
      </c>
    </row>
    <row r="36" spans="1:11" s="79" customFormat="1" ht="24" x14ac:dyDescent="0.2">
      <c r="A36" s="220">
        <f t="shared" si="1"/>
        <v>30</v>
      </c>
      <c r="B36" s="76" t="s">
        <v>167</v>
      </c>
      <c r="C36" s="81" t="s">
        <v>151</v>
      </c>
      <c r="D36" s="280" t="s">
        <v>250</v>
      </c>
      <c r="E36" s="134" t="s">
        <v>445</v>
      </c>
      <c r="F36" s="281"/>
      <c r="G36" s="82">
        <v>40101</v>
      </c>
      <c r="H36" s="82">
        <f t="shared" si="2"/>
        <v>41926</v>
      </c>
      <c r="I36" s="77" t="s">
        <v>102</v>
      </c>
      <c r="J36" s="142">
        <v>2009</v>
      </c>
      <c r="K36" s="79" t="str">
        <f t="shared" si="0"/>
        <v>2009 PKS</v>
      </c>
    </row>
    <row r="37" spans="1:11" s="79" customFormat="1" ht="24" x14ac:dyDescent="0.2">
      <c r="A37" s="220">
        <f t="shared" si="1"/>
        <v>31</v>
      </c>
      <c r="B37" s="76" t="s">
        <v>167</v>
      </c>
      <c r="C37" s="81" t="s">
        <v>44</v>
      </c>
      <c r="D37" s="124" t="s">
        <v>45</v>
      </c>
      <c r="E37" s="132" t="s">
        <v>445</v>
      </c>
      <c r="F37" s="125" t="s">
        <v>46</v>
      </c>
      <c r="G37" s="112">
        <v>40163</v>
      </c>
      <c r="H37" s="82">
        <f t="shared" si="2"/>
        <v>41988</v>
      </c>
      <c r="I37" s="77" t="s">
        <v>47</v>
      </c>
      <c r="J37" s="142">
        <v>2009</v>
      </c>
      <c r="K37" s="79" t="str">
        <f t="shared" si="0"/>
        <v>2009 PKS</v>
      </c>
    </row>
    <row r="38" spans="1:11" s="79" customFormat="1" ht="24" x14ac:dyDescent="0.2">
      <c r="A38" s="220">
        <f t="shared" si="1"/>
        <v>32</v>
      </c>
      <c r="B38" s="76" t="s">
        <v>51</v>
      </c>
      <c r="C38" s="81" t="s">
        <v>810</v>
      </c>
      <c r="D38" s="280" t="s">
        <v>811</v>
      </c>
      <c r="E38" s="134" t="s">
        <v>445</v>
      </c>
      <c r="F38" s="281" t="s">
        <v>812</v>
      </c>
      <c r="G38" s="83">
        <v>40182</v>
      </c>
      <c r="H38" s="82">
        <f t="shared" si="2"/>
        <v>42007</v>
      </c>
      <c r="I38" s="77" t="s">
        <v>102</v>
      </c>
      <c r="J38" s="142">
        <v>2010</v>
      </c>
      <c r="K38" s="79" t="str">
        <f t="shared" si="0"/>
        <v>2010 MoU</v>
      </c>
    </row>
    <row r="39" spans="1:11" s="79" customFormat="1" ht="24" x14ac:dyDescent="0.2">
      <c r="A39" s="220">
        <f t="shared" si="1"/>
        <v>33</v>
      </c>
      <c r="B39" s="76" t="s">
        <v>167</v>
      </c>
      <c r="C39" s="81" t="s">
        <v>813</v>
      </c>
      <c r="D39" s="280" t="s">
        <v>814</v>
      </c>
      <c r="E39" s="134" t="s">
        <v>445</v>
      </c>
      <c r="F39" s="281" t="s">
        <v>815</v>
      </c>
      <c r="G39" s="83">
        <v>40182</v>
      </c>
      <c r="H39" s="82">
        <f t="shared" si="2"/>
        <v>42007</v>
      </c>
      <c r="I39" s="77" t="s">
        <v>102</v>
      </c>
      <c r="J39" s="142">
        <v>2010</v>
      </c>
      <c r="K39" s="79" t="str">
        <f t="shared" ref="K39:K71" si="3">+J39&amp; " "&amp;B39</f>
        <v>2010 PKS</v>
      </c>
    </row>
    <row r="40" spans="1:11" s="79" customFormat="1" ht="15.75" customHeight="1" x14ac:dyDescent="0.2">
      <c r="A40" s="220">
        <f t="shared" si="1"/>
        <v>34</v>
      </c>
      <c r="B40" s="288" t="s">
        <v>51</v>
      </c>
      <c r="C40" s="77" t="s">
        <v>532</v>
      </c>
      <c r="D40" s="123" t="s">
        <v>534</v>
      </c>
      <c r="E40" s="132" t="s">
        <v>445</v>
      </c>
      <c r="F40" s="125" t="s">
        <v>533</v>
      </c>
      <c r="G40" s="113">
        <v>40197</v>
      </c>
      <c r="H40" s="113">
        <f t="shared" si="2"/>
        <v>42022</v>
      </c>
      <c r="I40" s="77" t="s">
        <v>102</v>
      </c>
      <c r="J40" s="142">
        <v>2010</v>
      </c>
      <c r="K40" s="79" t="str">
        <f t="shared" si="3"/>
        <v>2010 MoU</v>
      </c>
    </row>
    <row r="41" spans="1:11" s="79" customFormat="1" ht="15.75" customHeight="1" x14ac:dyDescent="0.2">
      <c r="A41" s="220">
        <f t="shared" si="1"/>
        <v>35</v>
      </c>
      <c r="B41" s="76" t="s">
        <v>51</v>
      </c>
      <c r="C41" s="81" t="s">
        <v>1661</v>
      </c>
      <c r="D41" s="124" t="s">
        <v>453</v>
      </c>
      <c r="E41" s="132" t="s">
        <v>445</v>
      </c>
      <c r="F41" s="125" t="s">
        <v>454</v>
      </c>
      <c r="G41" s="112">
        <v>40233</v>
      </c>
      <c r="H41" s="82">
        <f t="shared" si="2"/>
        <v>42058</v>
      </c>
      <c r="I41" s="77" t="s">
        <v>103</v>
      </c>
      <c r="J41" s="142">
        <v>2010</v>
      </c>
      <c r="K41" s="79" t="str">
        <f t="shared" si="3"/>
        <v>2010 MoU</v>
      </c>
    </row>
    <row r="42" spans="1:11" s="79" customFormat="1" ht="15.75" customHeight="1" x14ac:dyDescent="0.2">
      <c r="A42" s="220">
        <f t="shared" si="1"/>
        <v>36</v>
      </c>
      <c r="B42" s="76" t="s">
        <v>167</v>
      </c>
      <c r="C42" s="81" t="s">
        <v>14</v>
      </c>
      <c r="D42" s="124"/>
      <c r="E42" s="132"/>
      <c r="F42" s="125"/>
      <c r="G42" s="112">
        <v>40267</v>
      </c>
      <c r="H42" s="82">
        <f t="shared" si="2"/>
        <v>42092</v>
      </c>
      <c r="I42" s="77" t="s">
        <v>102</v>
      </c>
      <c r="J42" s="132">
        <v>2010</v>
      </c>
      <c r="K42" s="79" t="str">
        <f t="shared" si="3"/>
        <v>2010 PKS</v>
      </c>
    </row>
    <row r="43" spans="1:11" s="79" customFormat="1" ht="15.75" customHeight="1" x14ac:dyDescent="0.2">
      <c r="A43" s="220">
        <f t="shared" si="1"/>
        <v>37</v>
      </c>
      <c r="B43" s="76" t="s">
        <v>167</v>
      </c>
      <c r="C43" s="77" t="s">
        <v>577</v>
      </c>
      <c r="D43" s="123" t="s">
        <v>190</v>
      </c>
      <c r="E43" s="132" t="s">
        <v>445</v>
      </c>
      <c r="F43" s="125" t="s">
        <v>191</v>
      </c>
      <c r="G43" s="82">
        <v>40329</v>
      </c>
      <c r="H43" s="82">
        <f>+G43+(364*5)</f>
        <v>42149</v>
      </c>
      <c r="I43" s="77" t="s">
        <v>192</v>
      </c>
      <c r="J43" s="142">
        <v>2010</v>
      </c>
      <c r="K43" s="79" t="str">
        <f t="shared" si="3"/>
        <v>2010 PKS</v>
      </c>
    </row>
    <row r="44" spans="1:11" s="79" customFormat="1" ht="15.75" customHeight="1" x14ac:dyDescent="0.2">
      <c r="A44" s="220">
        <f t="shared" si="1"/>
        <v>38</v>
      </c>
      <c r="B44" s="76" t="s">
        <v>51</v>
      </c>
      <c r="C44" s="81" t="s">
        <v>85</v>
      </c>
      <c r="D44" s="124" t="s">
        <v>86</v>
      </c>
      <c r="E44" s="132" t="s">
        <v>445</v>
      </c>
      <c r="F44" s="125" t="s">
        <v>87</v>
      </c>
      <c r="G44" s="112">
        <v>40351</v>
      </c>
      <c r="H44" s="82">
        <f t="shared" ref="H44:H62" si="4">+G44+(365*5)</f>
        <v>42176</v>
      </c>
      <c r="I44" s="77" t="s">
        <v>102</v>
      </c>
      <c r="J44" s="142">
        <v>2010</v>
      </c>
      <c r="K44" s="79" t="str">
        <f t="shared" si="3"/>
        <v>2010 MoU</v>
      </c>
    </row>
    <row r="45" spans="1:11" s="79" customFormat="1" ht="15.75" customHeight="1" x14ac:dyDescent="0.2">
      <c r="A45" s="220">
        <f t="shared" si="1"/>
        <v>39</v>
      </c>
      <c r="B45" s="76" t="s">
        <v>167</v>
      </c>
      <c r="C45" s="81" t="s">
        <v>85</v>
      </c>
      <c r="D45" s="124" t="s">
        <v>88</v>
      </c>
      <c r="E45" s="132" t="s">
        <v>445</v>
      </c>
      <c r="F45" s="125" t="s">
        <v>87</v>
      </c>
      <c r="G45" s="112">
        <v>40351</v>
      </c>
      <c r="H45" s="82">
        <f t="shared" si="4"/>
        <v>42176</v>
      </c>
      <c r="I45" s="77" t="s">
        <v>89</v>
      </c>
      <c r="J45" s="142">
        <v>2010</v>
      </c>
      <c r="K45" s="79" t="str">
        <f t="shared" si="3"/>
        <v>2010 PKS</v>
      </c>
    </row>
    <row r="46" spans="1:11" s="222" customFormat="1" ht="15" customHeight="1" x14ac:dyDescent="0.2">
      <c r="A46" s="220">
        <f t="shared" si="1"/>
        <v>40</v>
      </c>
      <c r="B46" s="76" t="s">
        <v>51</v>
      </c>
      <c r="C46" s="81" t="s">
        <v>349</v>
      </c>
      <c r="D46" s="124" t="s">
        <v>350</v>
      </c>
      <c r="E46" s="132" t="s">
        <v>445</v>
      </c>
      <c r="F46" s="125" t="s">
        <v>351</v>
      </c>
      <c r="G46" s="112">
        <v>40441</v>
      </c>
      <c r="H46" s="82">
        <f t="shared" si="4"/>
        <v>42266</v>
      </c>
      <c r="I46" s="77" t="s">
        <v>102</v>
      </c>
      <c r="J46" s="142">
        <v>2010</v>
      </c>
      <c r="K46" s="79" t="str">
        <f t="shared" si="3"/>
        <v>2010 MoU</v>
      </c>
    </row>
    <row r="47" spans="1:11" s="79" customFormat="1" x14ac:dyDescent="0.2">
      <c r="A47" s="220">
        <f t="shared" si="1"/>
        <v>41</v>
      </c>
      <c r="B47" s="76" t="s">
        <v>51</v>
      </c>
      <c r="C47" s="77" t="s">
        <v>2015</v>
      </c>
      <c r="D47" s="280" t="s">
        <v>462</v>
      </c>
      <c r="E47" s="134" t="s">
        <v>445</v>
      </c>
      <c r="F47" s="281"/>
      <c r="G47" s="82">
        <v>40458</v>
      </c>
      <c r="H47" s="82">
        <f t="shared" si="4"/>
        <v>42283</v>
      </c>
      <c r="I47" s="77" t="s">
        <v>102</v>
      </c>
      <c r="J47" s="142">
        <v>2010</v>
      </c>
      <c r="K47" s="79" t="str">
        <f t="shared" si="3"/>
        <v>2010 MoU</v>
      </c>
    </row>
    <row r="48" spans="1:11" s="79" customFormat="1" ht="15" customHeight="1" x14ac:dyDescent="0.2">
      <c r="A48" s="220">
        <f>+A47+1</f>
        <v>42</v>
      </c>
      <c r="B48" s="76" t="s">
        <v>51</v>
      </c>
      <c r="C48" s="81" t="s">
        <v>804</v>
      </c>
      <c r="D48" s="280" t="s">
        <v>805</v>
      </c>
      <c r="E48" s="134" t="s">
        <v>445</v>
      </c>
      <c r="F48" s="281" t="s">
        <v>806</v>
      </c>
      <c r="G48" s="83">
        <v>40470</v>
      </c>
      <c r="H48" s="82">
        <f t="shared" si="4"/>
        <v>42295</v>
      </c>
      <c r="I48" s="77" t="s">
        <v>102</v>
      </c>
      <c r="J48" s="132">
        <v>2010</v>
      </c>
      <c r="K48" s="78" t="str">
        <f t="shared" si="3"/>
        <v>2010 MoU</v>
      </c>
    </row>
    <row r="49" spans="1:11" s="79" customFormat="1" x14ac:dyDescent="0.2">
      <c r="A49" s="220">
        <f t="shared" si="1"/>
        <v>43</v>
      </c>
      <c r="B49" s="76" t="s">
        <v>51</v>
      </c>
      <c r="C49" s="77" t="s">
        <v>542</v>
      </c>
      <c r="D49" s="280" t="s">
        <v>501</v>
      </c>
      <c r="E49" s="134" t="s">
        <v>445</v>
      </c>
      <c r="F49" s="281" t="s">
        <v>502</v>
      </c>
      <c r="G49" s="82">
        <v>40476</v>
      </c>
      <c r="H49" s="82">
        <f t="shared" si="4"/>
        <v>42301</v>
      </c>
      <c r="I49" s="77" t="s">
        <v>102</v>
      </c>
      <c r="J49" s="142">
        <v>2010</v>
      </c>
      <c r="K49" s="79" t="str">
        <f t="shared" si="3"/>
        <v>2010 MoU</v>
      </c>
    </row>
    <row r="50" spans="1:11" s="79" customFormat="1" ht="12.75" x14ac:dyDescent="0.2">
      <c r="A50" s="220">
        <f t="shared" si="1"/>
        <v>44</v>
      </c>
      <c r="B50" s="259" t="s">
        <v>51</v>
      </c>
      <c r="C50" s="77" t="s">
        <v>2040</v>
      </c>
      <c r="D50" s="338" t="s">
        <v>1015</v>
      </c>
      <c r="E50" s="134" t="s">
        <v>445</v>
      </c>
      <c r="F50" s="339" t="s">
        <v>1016</v>
      </c>
      <c r="G50" s="82">
        <v>40485</v>
      </c>
      <c r="H50" s="82">
        <f t="shared" ref="H50" si="5">+G50+(365*5)</f>
        <v>42310</v>
      </c>
      <c r="I50" s="77" t="s">
        <v>102</v>
      </c>
      <c r="J50" s="142">
        <v>2010</v>
      </c>
      <c r="K50" s="79" t="str">
        <f t="shared" ref="K50" si="6">+J50&amp; " "&amp;B50</f>
        <v>2010 MoU</v>
      </c>
    </row>
    <row r="51" spans="1:11" s="79" customFormat="1" x14ac:dyDescent="0.2">
      <c r="A51" s="220">
        <f t="shared" si="1"/>
        <v>45</v>
      </c>
      <c r="B51" s="76" t="s">
        <v>51</v>
      </c>
      <c r="C51" s="77" t="s">
        <v>273</v>
      </c>
      <c r="D51" s="280" t="s">
        <v>274</v>
      </c>
      <c r="E51" s="134" t="s">
        <v>445</v>
      </c>
      <c r="F51" s="281" t="s">
        <v>275</v>
      </c>
      <c r="G51" s="82">
        <v>40497</v>
      </c>
      <c r="H51" s="82">
        <f t="shared" si="4"/>
        <v>42322</v>
      </c>
      <c r="I51" s="77" t="s">
        <v>102</v>
      </c>
      <c r="J51" s="142">
        <v>2010</v>
      </c>
      <c r="K51" s="79" t="str">
        <f t="shared" si="3"/>
        <v>2010 MoU</v>
      </c>
    </row>
    <row r="52" spans="1:11" s="78" customFormat="1" x14ac:dyDescent="0.2">
      <c r="A52" s="220">
        <f t="shared" si="1"/>
        <v>46</v>
      </c>
      <c r="B52" s="76" t="s">
        <v>51</v>
      </c>
      <c r="C52" s="77" t="s">
        <v>160</v>
      </c>
      <c r="D52" s="280" t="s">
        <v>161</v>
      </c>
      <c r="E52" s="134" t="s">
        <v>445</v>
      </c>
      <c r="F52" s="281" t="s">
        <v>162</v>
      </c>
      <c r="G52" s="82">
        <v>40484</v>
      </c>
      <c r="H52" s="82">
        <f t="shared" si="4"/>
        <v>42309</v>
      </c>
      <c r="I52" s="77" t="s">
        <v>572</v>
      </c>
      <c r="J52" s="142">
        <v>2010</v>
      </c>
      <c r="K52" s="79" t="str">
        <f t="shared" si="3"/>
        <v>2010 MoU</v>
      </c>
    </row>
    <row r="53" spans="1:11" s="79" customFormat="1" x14ac:dyDescent="0.2">
      <c r="A53" s="220">
        <f t="shared" si="1"/>
        <v>47</v>
      </c>
      <c r="B53" s="76" t="s">
        <v>51</v>
      </c>
      <c r="C53" s="77" t="s">
        <v>158</v>
      </c>
      <c r="D53" s="280" t="s">
        <v>159</v>
      </c>
      <c r="E53" s="134" t="s">
        <v>445</v>
      </c>
      <c r="F53" s="281"/>
      <c r="G53" s="82">
        <v>40500</v>
      </c>
      <c r="H53" s="82">
        <f t="shared" si="4"/>
        <v>42325</v>
      </c>
      <c r="I53" s="77" t="s">
        <v>102</v>
      </c>
      <c r="J53" s="142">
        <v>2010</v>
      </c>
      <c r="K53" s="79" t="str">
        <f t="shared" si="3"/>
        <v>2010 MoU</v>
      </c>
    </row>
    <row r="54" spans="1:11" s="79" customFormat="1" ht="36" x14ac:dyDescent="0.2">
      <c r="A54" s="220">
        <f t="shared" si="1"/>
        <v>48</v>
      </c>
      <c r="B54" s="286" t="s">
        <v>167</v>
      </c>
      <c r="C54" s="77" t="s">
        <v>571</v>
      </c>
      <c r="D54" s="123" t="s">
        <v>807</v>
      </c>
      <c r="E54" s="132" t="s">
        <v>445</v>
      </c>
      <c r="F54" s="125" t="s">
        <v>808</v>
      </c>
      <c r="G54" s="113">
        <v>40512</v>
      </c>
      <c r="H54" s="82">
        <f t="shared" si="4"/>
        <v>42337</v>
      </c>
      <c r="I54" s="77" t="s">
        <v>809</v>
      </c>
      <c r="J54" s="142">
        <v>2010</v>
      </c>
      <c r="K54" s="79" t="str">
        <f t="shared" si="3"/>
        <v>2010 PKS</v>
      </c>
    </row>
    <row r="55" spans="1:11" s="78" customFormat="1" x14ac:dyDescent="0.2">
      <c r="A55" s="220">
        <f t="shared" si="1"/>
        <v>49</v>
      </c>
      <c r="B55" s="76" t="s">
        <v>51</v>
      </c>
      <c r="C55" s="81" t="s">
        <v>15</v>
      </c>
      <c r="D55" s="124" t="s">
        <v>16</v>
      </c>
      <c r="E55" s="132" t="s">
        <v>445</v>
      </c>
      <c r="F55" s="125" t="s">
        <v>17</v>
      </c>
      <c r="G55" s="112">
        <v>40588</v>
      </c>
      <c r="H55" s="82">
        <f t="shared" si="4"/>
        <v>42413</v>
      </c>
      <c r="I55" s="77" t="s">
        <v>102</v>
      </c>
      <c r="J55" s="142">
        <v>2011</v>
      </c>
      <c r="K55" s="79" t="str">
        <f t="shared" si="3"/>
        <v>2011 MoU</v>
      </c>
    </row>
    <row r="56" spans="1:11" s="78" customFormat="1" ht="15.75" customHeight="1" x14ac:dyDescent="0.2">
      <c r="A56" s="220">
        <f t="shared" si="1"/>
        <v>50</v>
      </c>
      <c r="B56" s="76" t="s">
        <v>51</v>
      </c>
      <c r="C56" s="77" t="s">
        <v>150</v>
      </c>
      <c r="D56" s="280" t="s">
        <v>651</v>
      </c>
      <c r="E56" s="134" t="s">
        <v>445</v>
      </c>
      <c r="F56" s="281" t="s">
        <v>652</v>
      </c>
      <c r="G56" s="82">
        <v>40609</v>
      </c>
      <c r="H56" s="82">
        <f t="shared" si="4"/>
        <v>42434</v>
      </c>
      <c r="I56" s="77" t="s">
        <v>102</v>
      </c>
      <c r="J56" s="142">
        <v>2011</v>
      </c>
      <c r="K56" s="79" t="str">
        <f t="shared" si="3"/>
        <v>2011 MoU</v>
      </c>
    </row>
    <row r="57" spans="1:11" s="79" customFormat="1" ht="24" x14ac:dyDescent="0.2">
      <c r="A57" s="220">
        <f t="shared" si="1"/>
        <v>51</v>
      </c>
      <c r="B57" s="76" t="s">
        <v>51</v>
      </c>
      <c r="C57" s="81" t="s">
        <v>591</v>
      </c>
      <c r="D57" s="124" t="s">
        <v>595</v>
      </c>
      <c r="E57" s="132" t="s">
        <v>445</v>
      </c>
      <c r="F57" s="125" t="s">
        <v>592</v>
      </c>
      <c r="G57" s="112">
        <v>40618</v>
      </c>
      <c r="H57" s="82">
        <f t="shared" si="4"/>
        <v>42443</v>
      </c>
      <c r="I57" s="77" t="s">
        <v>102</v>
      </c>
      <c r="J57" s="142">
        <v>2011</v>
      </c>
      <c r="K57" s="79" t="str">
        <f t="shared" si="3"/>
        <v>2011 MoU</v>
      </c>
    </row>
    <row r="58" spans="1:11" s="79" customFormat="1" x14ac:dyDescent="0.2">
      <c r="A58" s="220">
        <f t="shared" si="1"/>
        <v>52</v>
      </c>
      <c r="B58" s="289" t="s">
        <v>51</v>
      </c>
      <c r="C58" s="237" t="s">
        <v>593</v>
      </c>
      <c r="D58" s="297" t="s">
        <v>594</v>
      </c>
      <c r="E58" s="298" t="s">
        <v>445</v>
      </c>
      <c r="F58" s="299" t="s">
        <v>596</v>
      </c>
      <c r="G58" s="300">
        <v>40627</v>
      </c>
      <c r="H58" s="296">
        <f t="shared" si="4"/>
        <v>42452</v>
      </c>
      <c r="I58" s="219" t="s">
        <v>102</v>
      </c>
      <c r="J58" s="142">
        <v>2011</v>
      </c>
      <c r="K58" s="79" t="str">
        <f t="shared" si="3"/>
        <v>2011 MoU</v>
      </c>
    </row>
    <row r="59" spans="1:11" s="79" customFormat="1" ht="15.75" customHeight="1" x14ac:dyDescent="0.2">
      <c r="A59" s="220">
        <f t="shared" si="1"/>
        <v>53</v>
      </c>
      <c r="B59" s="76" t="s">
        <v>51</v>
      </c>
      <c r="C59" s="81" t="s">
        <v>743</v>
      </c>
      <c r="D59" s="280" t="s">
        <v>744</v>
      </c>
      <c r="E59" s="134" t="s">
        <v>445</v>
      </c>
      <c r="F59" s="281" t="s">
        <v>745</v>
      </c>
      <c r="G59" s="83">
        <v>40686</v>
      </c>
      <c r="H59" s="82">
        <f t="shared" si="4"/>
        <v>42511</v>
      </c>
      <c r="I59" s="77" t="s">
        <v>102</v>
      </c>
      <c r="J59" s="142">
        <v>2011</v>
      </c>
      <c r="K59" s="79" t="str">
        <f t="shared" si="3"/>
        <v>2011 MoU</v>
      </c>
    </row>
    <row r="60" spans="1:11" s="78" customFormat="1" ht="24" x14ac:dyDescent="0.2">
      <c r="A60" s="220">
        <f t="shared" si="1"/>
        <v>54</v>
      </c>
      <c r="B60" s="76" t="s">
        <v>51</v>
      </c>
      <c r="C60" s="81" t="s">
        <v>796</v>
      </c>
      <c r="D60" s="279" t="s">
        <v>797</v>
      </c>
      <c r="E60" s="134" t="s">
        <v>445</v>
      </c>
      <c r="F60" s="281" t="s">
        <v>798</v>
      </c>
      <c r="G60" s="83">
        <v>40763</v>
      </c>
      <c r="H60" s="82">
        <f t="shared" si="4"/>
        <v>42588</v>
      </c>
      <c r="I60" s="77" t="s">
        <v>102</v>
      </c>
      <c r="J60" s="142">
        <v>2011</v>
      </c>
      <c r="K60" s="79" t="str">
        <f t="shared" si="3"/>
        <v>2011 MoU</v>
      </c>
    </row>
    <row r="61" spans="1:11" s="79" customFormat="1" ht="15" customHeight="1" x14ac:dyDescent="0.2">
      <c r="A61" s="220">
        <f t="shared" si="1"/>
        <v>55</v>
      </c>
      <c r="B61" s="76" t="s">
        <v>51</v>
      </c>
      <c r="C61" s="81" t="s">
        <v>731</v>
      </c>
      <c r="D61" s="280" t="s">
        <v>732</v>
      </c>
      <c r="E61" s="134" t="s">
        <v>445</v>
      </c>
      <c r="F61" s="281"/>
      <c r="G61" s="83">
        <v>40553</v>
      </c>
      <c r="H61" s="82">
        <f t="shared" si="4"/>
        <v>42378</v>
      </c>
      <c r="I61" s="77" t="s">
        <v>102</v>
      </c>
      <c r="J61" s="132">
        <v>2011</v>
      </c>
      <c r="K61" s="79" t="str">
        <f t="shared" si="3"/>
        <v>2011 MoU</v>
      </c>
    </row>
    <row r="62" spans="1:11" s="79" customFormat="1" ht="38.25" customHeight="1" x14ac:dyDescent="0.2">
      <c r="A62" s="220">
        <f t="shared" si="1"/>
        <v>56</v>
      </c>
      <c r="B62" s="76" t="s">
        <v>51</v>
      </c>
      <c r="C62" s="81" t="s">
        <v>648</v>
      </c>
      <c r="D62" s="280" t="s">
        <v>649</v>
      </c>
      <c r="E62" s="134" t="s">
        <v>445</v>
      </c>
      <c r="F62" s="281" t="s">
        <v>650</v>
      </c>
      <c r="G62" s="83">
        <v>40613</v>
      </c>
      <c r="H62" s="82">
        <f t="shared" si="4"/>
        <v>42438</v>
      </c>
      <c r="I62" s="77" t="s">
        <v>102</v>
      </c>
      <c r="J62" s="142">
        <v>2011</v>
      </c>
      <c r="K62" s="79" t="str">
        <f t="shared" si="3"/>
        <v>2011 MoU</v>
      </c>
    </row>
    <row r="63" spans="1:11" s="79" customFormat="1" ht="15.75" customHeight="1" x14ac:dyDescent="0.2">
      <c r="A63" s="220">
        <f t="shared" si="1"/>
        <v>57</v>
      </c>
      <c r="B63" s="76" t="s">
        <v>51</v>
      </c>
      <c r="C63" s="81" t="s">
        <v>859</v>
      </c>
      <c r="D63" s="355" t="s">
        <v>860</v>
      </c>
      <c r="E63" s="356"/>
      <c r="F63" s="357"/>
      <c r="G63" s="83">
        <v>40621</v>
      </c>
      <c r="H63" s="82">
        <f>+G63+(365*4)</f>
        <v>42081</v>
      </c>
      <c r="I63" s="77" t="s">
        <v>102</v>
      </c>
      <c r="J63" s="132">
        <v>2011</v>
      </c>
      <c r="K63" s="79" t="str">
        <f t="shared" si="3"/>
        <v>2011 MoU</v>
      </c>
    </row>
    <row r="64" spans="1:11" s="79" customFormat="1" ht="15.75" customHeight="1" x14ac:dyDescent="0.2">
      <c r="A64" s="220">
        <f t="shared" si="1"/>
        <v>58</v>
      </c>
      <c r="B64" s="76" t="s">
        <v>51</v>
      </c>
      <c r="C64" s="81" t="s">
        <v>737</v>
      </c>
      <c r="D64" s="280" t="s">
        <v>765</v>
      </c>
      <c r="E64" s="134" t="s">
        <v>445</v>
      </c>
      <c r="F64" s="281" t="s">
        <v>738</v>
      </c>
      <c r="G64" s="83">
        <v>40633</v>
      </c>
      <c r="H64" s="82">
        <f t="shared" ref="H64:H71" si="7">+G64+(365*5)</f>
        <v>42458</v>
      </c>
      <c r="I64" s="77" t="s">
        <v>102</v>
      </c>
      <c r="J64" s="142">
        <v>2011</v>
      </c>
      <c r="K64" s="79" t="str">
        <f t="shared" si="3"/>
        <v>2011 MoU</v>
      </c>
    </row>
    <row r="65" spans="1:11" s="79" customFormat="1" ht="36" x14ac:dyDescent="0.2">
      <c r="A65" s="220">
        <f t="shared" si="1"/>
        <v>59</v>
      </c>
      <c r="B65" s="76" t="s">
        <v>167</v>
      </c>
      <c r="C65" s="81" t="s">
        <v>739</v>
      </c>
      <c r="D65" s="280" t="s">
        <v>740</v>
      </c>
      <c r="E65" s="134" t="s">
        <v>445</v>
      </c>
      <c r="F65" s="281" t="s">
        <v>741</v>
      </c>
      <c r="G65" s="83">
        <v>40639</v>
      </c>
      <c r="H65" s="82">
        <f t="shared" si="7"/>
        <v>42464</v>
      </c>
      <c r="I65" s="77" t="s">
        <v>742</v>
      </c>
      <c r="J65" s="142">
        <v>2011</v>
      </c>
      <c r="K65" s="79" t="str">
        <f t="shared" si="3"/>
        <v>2011 PKS</v>
      </c>
    </row>
    <row r="66" spans="1:11" s="79" customFormat="1" x14ac:dyDescent="0.2">
      <c r="A66" s="220">
        <f t="shared" si="1"/>
        <v>60</v>
      </c>
      <c r="B66" s="76" t="s">
        <v>51</v>
      </c>
      <c r="C66" s="81" t="s">
        <v>653</v>
      </c>
      <c r="D66" s="280" t="s">
        <v>654</v>
      </c>
      <c r="E66" s="134" t="s">
        <v>445</v>
      </c>
      <c r="F66" s="281" t="s">
        <v>655</v>
      </c>
      <c r="G66" s="83">
        <v>40651</v>
      </c>
      <c r="H66" s="82">
        <f t="shared" si="7"/>
        <v>42476</v>
      </c>
      <c r="I66" s="77" t="s">
        <v>102</v>
      </c>
      <c r="J66" s="142">
        <v>2011</v>
      </c>
      <c r="K66" s="79" t="str">
        <f t="shared" si="3"/>
        <v>2011 MoU</v>
      </c>
    </row>
    <row r="67" spans="1:11" s="79" customFormat="1" x14ac:dyDescent="0.2">
      <c r="A67" s="220">
        <f t="shared" si="1"/>
        <v>61</v>
      </c>
      <c r="B67" s="76" t="s">
        <v>51</v>
      </c>
      <c r="C67" s="81" t="s">
        <v>735</v>
      </c>
      <c r="D67" s="280" t="s">
        <v>764</v>
      </c>
      <c r="E67" s="134" t="s">
        <v>445</v>
      </c>
      <c r="F67" s="281" t="s">
        <v>736</v>
      </c>
      <c r="G67" s="83">
        <v>40674</v>
      </c>
      <c r="H67" s="82">
        <f t="shared" si="7"/>
        <v>42499</v>
      </c>
      <c r="I67" s="77" t="s">
        <v>102</v>
      </c>
      <c r="J67" s="132">
        <v>2011</v>
      </c>
      <c r="K67" s="79" t="str">
        <f t="shared" si="3"/>
        <v>2011 MoU</v>
      </c>
    </row>
    <row r="68" spans="1:11" s="222" customFormat="1" ht="15" customHeight="1" x14ac:dyDescent="0.2">
      <c r="A68" s="220">
        <f t="shared" si="1"/>
        <v>62</v>
      </c>
      <c r="B68" s="76" t="s">
        <v>167</v>
      </c>
      <c r="C68" s="81" t="s">
        <v>739</v>
      </c>
      <c r="D68" s="280" t="s">
        <v>850</v>
      </c>
      <c r="E68" s="134" t="s">
        <v>445</v>
      </c>
      <c r="F68" s="281" t="s">
        <v>1766</v>
      </c>
      <c r="G68" s="83">
        <v>40883</v>
      </c>
      <c r="H68" s="82">
        <f t="shared" si="7"/>
        <v>42708</v>
      </c>
      <c r="I68" s="77" t="s">
        <v>851</v>
      </c>
      <c r="J68" s="142">
        <v>2011</v>
      </c>
      <c r="K68" s="79" t="str">
        <f t="shared" si="3"/>
        <v>2011 PKS</v>
      </c>
    </row>
    <row r="69" spans="1:11" s="79" customFormat="1" x14ac:dyDescent="0.2">
      <c r="A69" s="220">
        <f t="shared" si="1"/>
        <v>63</v>
      </c>
      <c r="B69" s="288" t="s">
        <v>51</v>
      </c>
      <c r="C69" s="77" t="s">
        <v>774</v>
      </c>
      <c r="D69" s="124" t="s">
        <v>775</v>
      </c>
      <c r="E69" s="132" t="s">
        <v>445</v>
      </c>
      <c r="F69" s="125" t="s">
        <v>776</v>
      </c>
      <c r="G69" s="83">
        <v>40748</v>
      </c>
      <c r="H69" s="82">
        <f t="shared" si="7"/>
        <v>42573</v>
      </c>
      <c r="I69" s="77" t="s">
        <v>102</v>
      </c>
      <c r="J69" s="142">
        <v>2011</v>
      </c>
      <c r="K69" s="79" t="str">
        <f t="shared" si="3"/>
        <v>2011 MoU</v>
      </c>
    </row>
    <row r="70" spans="1:11" s="79" customFormat="1" x14ac:dyDescent="0.2">
      <c r="A70" s="220">
        <f t="shared" si="1"/>
        <v>64</v>
      </c>
      <c r="B70" s="76" t="s">
        <v>51</v>
      </c>
      <c r="C70" s="81" t="s">
        <v>760</v>
      </c>
      <c r="D70" s="280" t="s">
        <v>763</v>
      </c>
      <c r="E70" s="134" t="s">
        <v>445</v>
      </c>
      <c r="F70" s="281" t="s">
        <v>761</v>
      </c>
      <c r="G70" s="83">
        <v>40749</v>
      </c>
      <c r="H70" s="82">
        <f t="shared" si="7"/>
        <v>42574</v>
      </c>
      <c r="I70" s="77" t="s">
        <v>102</v>
      </c>
      <c r="J70" s="142">
        <v>2011</v>
      </c>
      <c r="K70" s="79" t="str">
        <f t="shared" si="3"/>
        <v>2011 MoU</v>
      </c>
    </row>
    <row r="71" spans="1:11" s="79" customFormat="1" ht="14.25" customHeight="1" x14ac:dyDescent="0.2">
      <c r="A71" s="220">
        <f t="shared" si="1"/>
        <v>65</v>
      </c>
      <c r="B71" s="76" t="s">
        <v>51</v>
      </c>
      <c r="C71" s="81" t="s">
        <v>795</v>
      </c>
      <c r="D71" s="280" t="s">
        <v>799</v>
      </c>
      <c r="E71" s="134" t="s">
        <v>445</v>
      </c>
      <c r="F71" s="281" t="s">
        <v>800</v>
      </c>
      <c r="G71" s="83">
        <v>40777</v>
      </c>
      <c r="H71" s="82">
        <f t="shared" si="7"/>
        <v>42602</v>
      </c>
      <c r="I71" s="77" t="s">
        <v>102</v>
      </c>
      <c r="J71" s="142">
        <v>2011</v>
      </c>
      <c r="K71" s="79" t="str">
        <f t="shared" si="3"/>
        <v>2011 MoU</v>
      </c>
    </row>
    <row r="72" spans="1:11" s="79" customFormat="1" ht="15" customHeight="1" x14ac:dyDescent="0.2">
      <c r="A72" s="220">
        <f t="shared" si="1"/>
        <v>66</v>
      </c>
      <c r="B72" s="76" t="s">
        <v>51</v>
      </c>
      <c r="C72" s="81" t="s">
        <v>822</v>
      </c>
      <c r="D72" s="280" t="s">
        <v>823</v>
      </c>
      <c r="E72" s="134" t="s">
        <v>445</v>
      </c>
      <c r="F72" s="281" t="s">
        <v>824</v>
      </c>
      <c r="G72" s="83">
        <v>40821</v>
      </c>
      <c r="H72" s="82">
        <f>+G72+(365*3)</f>
        <v>41916</v>
      </c>
      <c r="I72" s="77" t="s">
        <v>102</v>
      </c>
      <c r="J72" s="142">
        <v>2011</v>
      </c>
      <c r="K72" s="79" t="str">
        <f t="shared" ref="K72:K103" si="8">+J72&amp; " "&amp;B72</f>
        <v>2011 MoU</v>
      </c>
    </row>
    <row r="73" spans="1:11" s="78" customFormat="1" ht="15" customHeight="1" x14ac:dyDescent="0.2">
      <c r="A73" s="220">
        <f t="shared" si="1"/>
        <v>67</v>
      </c>
      <c r="B73" s="76" t="s">
        <v>51</v>
      </c>
      <c r="C73" s="81" t="s">
        <v>825</v>
      </c>
      <c r="D73" s="280" t="s">
        <v>826</v>
      </c>
      <c r="E73" s="134" t="s">
        <v>445</v>
      </c>
      <c r="F73" s="281" t="s">
        <v>827</v>
      </c>
      <c r="G73" s="83">
        <v>40843</v>
      </c>
      <c r="H73" s="82">
        <f>+G73+(365*5)</f>
        <v>42668</v>
      </c>
      <c r="I73" s="77" t="s">
        <v>102</v>
      </c>
      <c r="J73" s="142">
        <v>2011</v>
      </c>
      <c r="K73" s="79" t="str">
        <f t="shared" si="8"/>
        <v>2011 MoU</v>
      </c>
    </row>
    <row r="74" spans="1:11" s="79" customFormat="1" x14ac:dyDescent="0.2">
      <c r="A74" s="220">
        <f t="shared" ref="A74:A138" si="9">+A73+1</f>
        <v>68</v>
      </c>
      <c r="B74" s="76" t="s">
        <v>51</v>
      </c>
      <c r="C74" s="81" t="s">
        <v>841</v>
      </c>
      <c r="D74" s="280" t="s">
        <v>842</v>
      </c>
      <c r="E74" s="134" t="s">
        <v>445</v>
      </c>
      <c r="F74" s="281" t="s">
        <v>843</v>
      </c>
      <c r="G74" s="83">
        <v>40862</v>
      </c>
      <c r="H74" s="82">
        <f>+G74+(365*5)</f>
        <v>42687</v>
      </c>
      <c r="I74" s="77" t="s">
        <v>102</v>
      </c>
      <c r="J74" s="132">
        <v>2011</v>
      </c>
      <c r="K74" s="78" t="str">
        <f t="shared" si="8"/>
        <v>2011 MoU</v>
      </c>
    </row>
    <row r="75" spans="1:11" s="78" customFormat="1" ht="15" customHeight="1" x14ac:dyDescent="0.2">
      <c r="A75" s="220">
        <f t="shared" si="9"/>
        <v>69</v>
      </c>
      <c r="B75" s="76" t="s">
        <v>51</v>
      </c>
      <c r="C75" s="81" t="s">
        <v>828</v>
      </c>
      <c r="D75" s="280" t="s">
        <v>829</v>
      </c>
      <c r="E75" s="134" t="s">
        <v>445</v>
      </c>
      <c r="F75" s="281" t="s">
        <v>830</v>
      </c>
      <c r="G75" s="83">
        <v>40870</v>
      </c>
      <c r="H75" s="82">
        <f>+G75+(365*5)</f>
        <v>42695</v>
      </c>
      <c r="I75" s="77" t="s">
        <v>102</v>
      </c>
      <c r="J75" s="132">
        <v>2011</v>
      </c>
      <c r="K75" s="78" t="str">
        <f t="shared" si="8"/>
        <v>2011 MoU</v>
      </c>
    </row>
    <row r="76" spans="1:11" s="79" customFormat="1" ht="24" x14ac:dyDescent="0.2">
      <c r="A76" s="220">
        <f t="shared" si="9"/>
        <v>70</v>
      </c>
      <c r="B76" s="76" t="s">
        <v>51</v>
      </c>
      <c r="C76" s="81" t="s">
        <v>1461</v>
      </c>
      <c r="D76" s="280" t="s">
        <v>834</v>
      </c>
      <c r="E76" s="134" t="s">
        <v>445</v>
      </c>
      <c r="F76" s="281" t="s">
        <v>835</v>
      </c>
      <c r="G76" s="83">
        <v>40870</v>
      </c>
      <c r="H76" s="82">
        <f>+G76+(365*5)</f>
        <v>42695</v>
      </c>
      <c r="I76" s="77" t="s">
        <v>102</v>
      </c>
      <c r="J76" s="142">
        <v>2011</v>
      </c>
      <c r="K76" s="79" t="str">
        <f t="shared" si="8"/>
        <v>2011 MoU</v>
      </c>
    </row>
    <row r="77" spans="1:11" s="79" customFormat="1" x14ac:dyDescent="0.2">
      <c r="A77" s="220">
        <f t="shared" si="9"/>
        <v>71</v>
      </c>
      <c r="B77" s="76" t="s">
        <v>51</v>
      </c>
      <c r="C77" s="81" t="s">
        <v>852</v>
      </c>
      <c r="D77" s="280" t="s">
        <v>844</v>
      </c>
      <c r="E77" s="134" t="s">
        <v>445</v>
      </c>
      <c r="F77" s="281" t="s">
        <v>845</v>
      </c>
      <c r="G77" s="83">
        <v>40892</v>
      </c>
      <c r="H77" s="82">
        <f>+G77+(365*5)</f>
        <v>42717</v>
      </c>
      <c r="I77" s="77" t="s">
        <v>102</v>
      </c>
      <c r="J77" s="142">
        <v>2011</v>
      </c>
      <c r="K77" s="79" t="str">
        <f t="shared" si="8"/>
        <v>2011 MoU</v>
      </c>
    </row>
    <row r="78" spans="1:11" s="79" customFormat="1" ht="15" customHeight="1" x14ac:dyDescent="0.2">
      <c r="A78" s="220">
        <f t="shared" si="9"/>
        <v>72</v>
      </c>
      <c r="B78" s="76" t="s">
        <v>167</v>
      </c>
      <c r="C78" s="81" t="s">
        <v>1096</v>
      </c>
      <c r="D78" s="280" t="s">
        <v>1097</v>
      </c>
      <c r="E78" s="134" t="s">
        <v>445</v>
      </c>
      <c r="F78" s="281" t="s">
        <v>1098</v>
      </c>
      <c r="G78" s="83">
        <v>40911</v>
      </c>
      <c r="H78" s="113">
        <f>+G78+(365*4)</f>
        <v>42371</v>
      </c>
      <c r="I78" s="77" t="s">
        <v>538</v>
      </c>
      <c r="J78" s="142">
        <v>2012</v>
      </c>
      <c r="K78" s="79" t="str">
        <f t="shared" si="8"/>
        <v>2012 PKS</v>
      </c>
    </row>
    <row r="79" spans="1:11" s="78" customFormat="1" ht="15" customHeight="1" x14ac:dyDescent="0.2">
      <c r="A79" s="220">
        <f t="shared" si="9"/>
        <v>73</v>
      </c>
      <c r="B79" s="76" t="s">
        <v>51</v>
      </c>
      <c r="C79" s="81" t="s">
        <v>880</v>
      </c>
      <c r="D79" s="280" t="s">
        <v>881</v>
      </c>
      <c r="E79" s="134" t="s">
        <v>445</v>
      </c>
      <c r="F79" s="281" t="s">
        <v>882</v>
      </c>
      <c r="G79" s="83">
        <v>40919</v>
      </c>
      <c r="H79" s="82">
        <f>+G79+(365*5)</f>
        <v>42744</v>
      </c>
      <c r="I79" s="77" t="s">
        <v>102</v>
      </c>
      <c r="J79" s="142">
        <v>2012</v>
      </c>
      <c r="K79" s="79" t="str">
        <f t="shared" si="8"/>
        <v>2012 MoU</v>
      </c>
    </row>
    <row r="80" spans="1:11" s="79" customFormat="1" x14ac:dyDescent="0.2">
      <c r="A80" s="220">
        <f t="shared" si="9"/>
        <v>74</v>
      </c>
      <c r="B80" s="76"/>
      <c r="C80" s="81"/>
      <c r="D80" s="279"/>
      <c r="E80" s="134"/>
      <c r="F80" s="281"/>
      <c r="G80" s="83"/>
      <c r="H80" s="82"/>
      <c r="I80" s="77"/>
      <c r="J80" s="142"/>
      <c r="K80" s="79" t="str">
        <f t="shared" si="8"/>
        <v xml:space="preserve"> </v>
      </c>
    </row>
    <row r="81" spans="1:15" s="79" customFormat="1" ht="15" customHeight="1" x14ac:dyDescent="0.2">
      <c r="A81" s="220">
        <f t="shared" si="9"/>
        <v>75</v>
      </c>
      <c r="B81" s="76" t="s">
        <v>51</v>
      </c>
      <c r="C81" s="81" t="s">
        <v>861</v>
      </c>
      <c r="D81" s="280"/>
      <c r="E81" s="134"/>
      <c r="F81" s="281"/>
      <c r="G81" s="83">
        <v>40921</v>
      </c>
      <c r="H81" s="82">
        <f>+G81+(365*5)</f>
        <v>42746</v>
      </c>
      <c r="I81" s="77" t="s">
        <v>102</v>
      </c>
      <c r="J81" s="132">
        <v>2012</v>
      </c>
      <c r="K81" s="79" t="str">
        <f t="shared" si="8"/>
        <v>2012 MoU</v>
      </c>
    </row>
    <row r="82" spans="1:15" s="79" customFormat="1" ht="24" x14ac:dyDescent="0.2">
      <c r="A82" s="220">
        <f t="shared" si="9"/>
        <v>76</v>
      </c>
      <c r="B82" s="76" t="s">
        <v>51</v>
      </c>
      <c r="C82" s="81" t="s">
        <v>949</v>
      </c>
      <c r="D82" s="280" t="s">
        <v>950</v>
      </c>
      <c r="E82" s="134" t="s">
        <v>445</v>
      </c>
      <c r="F82" s="281" t="s">
        <v>951</v>
      </c>
      <c r="G82" s="83">
        <v>40926</v>
      </c>
      <c r="H82" s="113">
        <f>+G82+(365*5)</f>
        <v>42751</v>
      </c>
      <c r="I82" s="77" t="s">
        <v>102</v>
      </c>
      <c r="J82" s="142">
        <v>2012</v>
      </c>
      <c r="K82" s="79" t="str">
        <f t="shared" si="8"/>
        <v>2012 MoU</v>
      </c>
    </row>
    <row r="83" spans="1:15" s="79" customFormat="1" ht="15" customHeight="1" x14ac:dyDescent="0.2">
      <c r="A83" s="220">
        <f t="shared" si="9"/>
        <v>77</v>
      </c>
      <c r="B83" s="76" t="s">
        <v>167</v>
      </c>
      <c r="C83" s="77" t="s">
        <v>484</v>
      </c>
      <c r="D83" s="123" t="s">
        <v>899</v>
      </c>
      <c r="E83" s="132" t="s">
        <v>445</v>
      </c>
      <c r="F83" s="125" t="s">
        <v>900</v>
      </c>
      <c r="G83" s="82">
        <v>40934</v>
      </c>
      <c r="H83" s="82">
        <f>+G83+(365*5)</f>
        <v>42759</v>
      </c>
      <c r="I83" s="77" t="s">
        <v>1497</v>
      </c>
      <c r="J83" s="142">
        <v>2012</v>
      </c>
      <c r="K83" s="79" t="str">
        <f t="shared" si="8"/>
        <v>2012 PKS</v>
      </c>
    </row>
    <row r="84" spans="1:15" s="79" customFormat="1" ht="15" customHeight="1" x14ac:dyDescent="0.2">
      <c r="A84" s="220">
        <f t="shared" si="9"/>
        <v>78</v>
      </c>
      <c r="B84" s="76" t="s">
        <v>51</v>
      </c>
      <c r="C84" s="81" t="s">
        <v>862</v>
      </c>
      <c r="D84" s="280" t="s">
        <v>863</v>
      </c>
      <c r="E84" s="134" t="s">
        <v>445</v>
      </c>
      <c r="F84" s="281" t="s">
        <v>864</v>
      </c>
      <c r="G84" s="83">
        <v>40954</v>
      </c>
      <c r="H84" s="82">
        <f>+G84+(365*5)</f>
        <v>42779</v>
      </c>
      <c r="I84" s="77" t="s">
        <v>102</v>
      </c>
      <c r="J84" s="142">
        <v>2012</v>
      </c>
      <c r="K84" s="79" t="str">
        <f t="shared" si="8"/>
        <v>2012 MoU</v>
      </c>
    </row>
    <row r="85" spans="1:15" s="79" customFormat="1" ht="15" customHeight="1" x14ac:dyDescent="0.2">
      <c r="A85" s="220">
        <f t="shared" si="9"/>
        <v>79</v>
      </c>
      <c r="B85" s="76" t="s">
        <v>167</v>
      </c>
      <c r="C85" s="226" t="s">
        <v>796</v>
      </c>
      <c r="D85" s="225" t="s">
        <v>1113</v>
      </c>
      <c r="E85" s="225" t="s">
        <v>445</v>
      </c>
      <c r="F85" s="81" t="s">
        <v>1114</v>
      </c>
      <c r="G85" s="83">
        <v>40954</v>
      </c>
      <c r="H85" s="113">
        <f>+G85+(365*3)</f>
        <v>42049</v>
      </c>
      <c r="I85" s="77" t="s">
        <v>1115</v>
      </c>
      <c r="J85" s="142">
        <v>2012</v>
      </c>
      <c r="K85" s="79" t="str">
        <f t="shared" si="8"/>
        <v>2012 PKS</v>
      </c>
    </row>
    <row r="86" spans="1:15" s="78" customFormat="1" ht="15" customHeight="1" x14ac:dyDescent="0.2">
      <c r="A86" s="220">
        <f t="shared" si="9"/>
        <v>80</v>
      </c>
      <c r="B86" s="76" t="s">
        <v>51</v>
      </c>
      <c r="C86" s="81" t="s">
        <v>865</v>
      </c>
      <c r="D86" s="280" t="s">
        <v>866</v>
      </c>
      <c r="E86" s="134" t="s">
        <v>445</v>
      </c>
      <c r="F86" s="281" t="s">
        <v>867</v>
      </c>
      <c r="G86" s="83">
        <v>40955</v>
      </c>
      <c r="H86" s="82">
        <f t="shared" ref="H86:H91" si="10">+G86+(365*5)</f>
        <v>42780</v>
      </c>
      <c r="I86" s="77" t="s">
        <v>102</v>
      </c>
      <c r="J86" s="142">
        <v>2012</v>
      </c>
      <c r="K86" s="79" t="str">
        <f t="shared" si="8"/>
        <v>2012 MoU</v>
      </c>
    </row>
    <row r="87" spans="1:15" s="78" customFormat="1" ht="15" customHeight="1" x14ac:dyDescent="0.2">
      <c r="A87" s="220">
        <f t="shared" si="9"/>
        <v>81</v>
      </c>
      <c r="B87" s="76" t="s">
        <v>51</v>
      </c>
      <c r="C87" s="226" t="s">
        <v>1118</v>
      </c>
      <c r="D87" s="225" t="s">
        <v>1119</v>
      </c>
      <c r="E87" s="225" t="s">
        <v>445</v>
      </c>
      <c r="F87" s="81" t="s">
        <v>1120</v>
      </c>
      <c r="G87" s="83">
        <v>40969</v>
      </c>
      <c r="H87" s="113">
        <f t="shared" si="10"/>
        <v>42794</v>
      </c>
      <c r="I87" s="77" t="s">
        <v>1121</v>
      </c>
      <c r="J87" s="142">
        <v>2012</v>
      </c>
      <c r="K87" s="79" t="str">
        <f t="shared" si="8"/>
        <v>2012 MoU</v>
      </c>
    </row>
    <row r="88" spans="1:15" s="79" customFormat="1" x14ac:dyDescent="0.2">
      <c r="A88" s="220">
        <f t="shared" si="9"/>
        <v>82</v>
      </c>
      <c r="B88" s="76" t="s">
        <v>51</v>
      </c>
      <c r="C88" s="81" t="s">
        <v>1124</v>
      </c>
      <c r="D88" s="280" t="s">
        <v>1125</v>
      </c>
      <c r="E88" s="134" t="s">
        <v>445</v>
      </c>
      <c r="F88" s="281" t="s">
        <v>1126</v>
      </c>
      <c r="G88" s="83">
        <v>40969</v>
      </c>
      <c r="H88" s="113">
        <f t="shared" si="10"/>
        <v>42794</v>
      </c>
      <c r="I88" s="77" t="s">
        <v>102</v>
      </c>
      <c r="J88" s="142">
        <v>2012</v>
      </c>
      <c r="K88" s="79" t="str">
        <f t="shared" si="8"/>
        <v>2012 MoU</v>
      </c>
    </row>
    <row r="89" spans="1:15" s="79" customFormat="1" ht="15" customHeight="1" x14ac:dyDescent="0.2">
      <c r="A89" s="220">
        <f t="shared" si="9"/>
        <v>83</v>
      </c>
      <c r="B89" s="76" t="s">
        <v>51</v>
      </c>
      <c r="C89" s="81" t="s">
        <v>883</v>
      </c>
      <c r="D89" s="280" t="s">
        <v>884</v>
      </c>
      <c r="E89" s="134" t="s">
        <v>445</v>
      </c>
      <c r="F89" s="281" t="s">
        <v>885</v>
      </c>
      <c r="G89" s="83">
        <v>40974</v>
      </c>
      <c r="H89" s="82">
        <f t="shared" si="10"/>
        <v>42799</v>
      </c>
      <c r="I89" s="77" t="s">
        <v>102</v>
      </c>
      <c r="J89" s="142">
        <v>2012</v>
      </c>
      <c r="K89" s="79" t="str">
        <f t="shared" si="8"/>
        <v>2012 MoU</v>
      </c>
    </row>
    <row r="90" spans="1:15" s="79" customFormat="1" ht="15" customHeight="1" x14ac:dyDescent="0.2">
      <c r="A90" s="220">
        <f t="shared" si="9"/>
        <v>84</v>
      </c>
      <c r="B90" s="288" t="s">
        <v>51</v>
      </c>
      <c r="C90" s="77" t="s">
        <v>886</v>
      </c>
      <c r="D90" s="124" t="s">
        <v>887</v>
      </c>
      <c r="E90" s="132" t="s">
        <v>445</v>
      </c>
      <c r="F90" s="125" t="s">
        <v>888</v>
      </c>
      <c r="G90" s="113">
        <v>41001</v>
      </c>
      <c r="H90" s="113">
        <f t="shared" si="10"/>
        <v>42826</v>
      </c>
      <c r="I90" s="77" t="s">
        <v>102</v>
      </c>
      <c r="J90" s="142">
        <v>2012</v>
      </c>
      <c r="K90" s="79" t="str">
        <f t="shared" si="8"/>
        <v>2012 MoU</v>
      </c>
      <c r="L90" s="79" t="s">
        <v>1099</v>
      </c>
    </row>
    <row r="91" spans="1:15" s="79" customFormat="1" ht="36" x14ac:dyDescent="0.2">
      <c r="A91" s="220">
        <f t="shared" si="9"/>
        <v>85</v>
      </c>
      <c r="B91" s="289" t="s">
        <v>51</v>
      </c>
      <c r="C91" s="237" t="s">
        <v>1248</v>
      </c>
      <c r="D91" s="239" t="s">
        <v>1249</v>
      </c>
      <c r="E91" s="239" t="s">
        <v>445</v>
      </c>
      <c r="F91" s="237" t="s">
        <v>1250</v>
      </c>
      <c r="G91" s="238">
        <v>41033</v>
      </c>
      <c r="H91" s="240">
        <f t="shared" si="10"/>
        <v>42858</v>
      </c>
      <c r="I91" s="219" t="s">
        <v>102</v>
      </c>
      <c r="J91" s="142">
        <v>2012</v>
      </c>
      <c r="K91" s="79" t="str">
        <f t="shared" si="8"/>
        <v>2012 MoU</v>
      </c>
    </row>
    <row r="92" spans="1:15" s="79" customFormat="1" ht="15" customHeight="1" x14ac:dyDescent="0.2">
      <c r="A92" s="220">
        <f t="shared" si="9"/>
        <v>86</v>
      </c>
      <c r="B92" s="76" t="s">
        <v>51</v>
      </c>
      <c r="C92" s="81" t="s">
        <v>1140</v>
      </c>
      <c r="D92" s="225" t="s">
        <v>1141</v>
      </c>
      <c r="E92" s="225" t="s">
        <v>445</v>
      </c>
      <c r="F92" s="81" t="s">
        <v>1146</v>
      </c>
      <c r="G92" s="83">
        <v>41038</v>
      </c>
      <c r="H92" s="113">
        <f>+G92+(365*4)</f>
        <v>42498</v>
      </c>
      <c r="I92" s="77" t="s">
        <v>1142</v>
      </c>
      <c r="J92" s="142">
        <v>2012</v>
      </c>
      <c r="K92" s="79" t="str">
        <f t="shared" si="8"/>
        <v>2012 MoU</v>
      </c>
    </row>
    <row r="93" spans="1:15" s="78" customFormat="1" ht="15" customHeight="1" x14ac:dyDescent="0.2">
      <c r="A93" s="220">
        <f t="shared" si="9"/>
        <v>87</v>
      </c>
      <c r="B93" s="76" t="s">
        <v>51</v>
      </c>
      <c r="C93" s="226" t="s">
        <v>1136</v>
      </c>
      <c r="D93" s="225" t="s">
        <v>1137</v>
      </c>
      <c r="E93" s="134" t="s">
        <v>445</v>
      </c>
      <c r="F93" s="81" t="s">
        <v>1138</v>
      </c>
      <c r="G93" s="83">
        <v>41051</v>
      </c>
      <c r="H93" s="113">
        <f>+G93+(365*5)</f>
        <v>42876</v>
      </c>
      <c r="I93" s="77" t="s">
        <v>102</v>
      </c>
      <c r="J93" s="142">
        <v>2012</v>
      </c>
      <c r="K93" s="79" t="str">
        <f t="shared" si="8"/>
        <v>2012 MoU</v>
      </c>
    </row>
    <row r="94" spans="1:15" s="79" customFormat="1" x14ac:dyDescent="0.2">
      <c r="A94" s="220">
        <f t="shared" si="9"/>
        <v>88</v>
      </c>
      <c r="B94" s="76" t="s">
        <v>167</v>
      </c>
      <c r="C94" s="226" t="s">
        <v>1136</v>
      </c>
      <c r="D94" s="225" t="s">
        <v>1137</v>
      </c>
      <c r="E94" s="225" t="s">
        <v>445</v>
      </c>
      <c r="F94" s="81" t="s">
        <v>1206</v>
      </c>
      <c r="G94" s="83">
        <v>41051</v>
      </c>
      <c r="H94" s="113">
        <f>+G94+(365*5)</f>
        <v>42876</v>
      </c>
      <c r="I94" s="77" t="s">
        <v>1139</v>
      </c>
      <c r="J94" s="142">
        <v>2012</v>
      </c>
      <c r="K94" s="79" t="str">
        <f t="shared" si="8"/>
        <v>2012 PKS</v>
      </c>
      <c r="L94" s="79" t="s">
        <v>954</v>
      </c>
      <c r="M94" s="79" t="s">
        <v>955</v>
      </c>
      <c r="N94" s="79" t="s">
        <v>952</v>
      </c>
      <c r="O94" s="79" t="s">
        <v>953</v>
      </c>
    </row>
    <row r="95" spans="1:15" s="221" customFormat="1" x14ac:dyDescent="0.2">
      <c r="A95" s="220">
        <f t="shared" si="9"/>
        <v>89</v>
      </c>
      <c r="B95" s="76" t="s">
        <v>51</v>
      </c>
      <c r="C95" s="81" t="s">
        <v>442</v>
      </c>
      <c r="D95" s="225" t="s">
        <v>1269</v>
      </c>
      <c r="E95" s="225" t="s">
        <v>445</v>
      </c>
      <c r="F95" s="81" t="s">
        <v>1270</v>
      </c>
      <c r="G95" s="83">
        <v>41065</v>
      </c>
      <c r="H95" s="113">
        <f>+G95+(365*5)</f>
        <v>42890</v>
      </c>
      <c r="I95" s="77" t="s">
        <v>102</v>
      </c>
      <c r="J95" s="142">
        <v>2012</v>
      </c>
      <c r="K95" s="79" t="str">
        <f t="shared" si="8"/>
        <v>2012 MoU</v>
      </c>
    </row>
    <row r="96" spans="1:15" s="79" customFormat="1" ht="15" customHeight="1" x14ac:dyDescent="0.2">
      <c r="A96" s="220">
        <f t="shared" si="9"/>
        <v>90</v>
      </c>
      <c r="B96" s="76" t="s">
        <v>51</v>
      </c>
      <c r="C96" s="81" t="s">
        <v>940</v>
      </c>
      <c r="D96" s="280" t="s">
        <v>931</v>
      </c>
      <c r="E96" s="134" t="s">
        <v>445</v>
      </c>
      <c r="F96" s="281" t="s">
        <v>932</v>
      </c>
      <c r="G96" s="83">
        <v>41086</v>
      </c>
      <c r="H96" s="113">
        <f>+G96+(365*3)</f>
        <v>42181</v>
      </c>
      <c r="I96" s="77" t="s">
        <v>933</v>
      </c>
      <c r="J96" s="132">
        <v>2012</v>
      </c>
      <c r="K96" s="78" t="str">
        <f t="shared" si="8"/>
        <v>2012 MoU</v>
      </c>
      <c r="L96" s="79" t="s">
        <v>1116</v>
      </c>
      <c r="M96" s="79" t="s">
        <v>1117</v>
      </c>
    </row>
    <row r="97" spans="1:15" s="79" customFormat="1" ht="15" customHeight="1" x14ac:dyDescent="0.2">
      <c r="A97" s="220">
        <f t="shared" si="9"/>
        <v>91</v>
      </c>
      <c r="B97" s="76" t="s">
        <v>51</v>
      </c>
      <c r="C97" s="81" t="s">
        <v>944</v>
      </c>
      <c r="D97" s="280" t="s">
        <v>945</v>
      </c>
      <c r="E97" s="134" t="s">
        <v>445</v>
      </c>
      <c r="F97" s="281" t="s">
        <v>946</v>
      </c>
      <c r="G97" s="83">
        <v>41094</v>
      </c>
      <c r="H97" s="113">
        <f>+G97+(365*5)</f>
        <v>42919</v>
      </c>
      <c r="I97" s="77" t="s">
        <v>947</v>
      </c>
      <c r="J97" s="132">
        <v>2012</v>
      </c>
      <c r="K97" s="78" t="str">
        <f t="shared" si="8"/>
        <v>2012 MoU</v>
      </c>
    </row>
    <row r="98" spans="1:15" s="79" customFormat="1" ht="36" x14ac:dyDescent="0.2">
      <c r="A98" s="220">
        <f t="shared" si="9"/>
        <v>92</v>
      </c>
      <c r="B98" s="76" t="s">
        <v>167</v>
      </c>
      <c r="C98" s="81" t="s">
        <v>1096</v>
      </c>
      <c r="D98" s="280" t="s">
        <v>1110</v>
      </c>
      <c r="E98" s="134" t="s">
        <v>445</v>
      </c>
      <c r="F98" s="281" t="s">
        <v>1111</v>
      </c>
      <c r="G98" s="83">
        <v>41107</v>
      </c>
      <c r="H98" s="113">
        <f>+G98+(365*2)</f>
        <v>41837</v>
      </c>
      <c r="I98" s="77" t="s">
        <v>1112</v>
      </c>
      <c r="J98" s="142">
        <v>2012</v>
      </c>
      <c r="K98" s="79" t="str">
        <f t="shared" si="8"/>
        <v>2012 PKS</v>
      </c>
      <c r="L98" s="79" t="s">
        <v>1116</v>
      </c>
    </row>
    <row r="99" spans="1:15" s="79" customFormat="1" ht="15" customHeight="1" x14ac:dyDescent="0.2">
      <c r="A99" s="220">
        <f t="shared" si="9"/>
        <v>93</v>
      </c>
      <c r="B99" s="76" t="s">
        <v>51</v>
      </c>
      <c r="C99" s="77" t="s">
        <v>1204</v>
      </c>
      <c r="D99" s="283" t="s">
        <v>1226</v>
      </c>
      <c r="E99" s="78" t="s">
        <v>445</v>
      </c>
      <c r="F99" s="226" t="s">
        <v>1227</v>
      </c>
      <c r="G99" s="82">
        <v>41180</v>
      </c>
      <c r="H99" s="82">
        <f>+G99+(365*5)</f>
        <v>43005</v>
      </c>
      <c r="I99" s="284" t="s">
        <v>1228</v>
      </c>
      <c r="J99" s="142">
        <v>2012</v>
      </c>
      <c r="K99" s="79" t="str">
        <f t="shared" si="8"/>
        <v>2012 MoU</v>
      </c>
      <c r="L99" s="79" t="s">
        <v>954</v>
      </c>
    </row>
    <row r="100" spans="1:15" s="79" customFormat="1" ht="15" customHeight="1" x14ac:dyDescent="0.2">
      <c r="A100" s="220">
        <f t="shared" si="9"/>
        <v>94</v>
      </c>
      <c r="B100" s="76" t="s">
        <v>51</v>
      </c>
      <c r="C100" s="81" t="s">
        <v>1152</v>
      </c>
      <c r="D100" s="225" t="s">
        <v>1153</v>
      </c>
      <c r="E100" s="225" t="s">
        <v>445</v>
      </c>
      <c r="F100" s="81" t="s">
        <v>1154</v>
      </c>
      <c r="G100" s="83">
        <v>41246</v>
      </c>
      <c r="H100" s="113">
        <f>+G100+(365*4)</f>
        <v>42706</v>
      </c>
      <c r="I100" s="77" t="s">
        <v>102</v>
      </c>
      <c r="J100" s="142">
        <v>2012</v>
      </c>
      <c r="K100" s="79" t="str">
        <f t="shared" si="8"/>
        <v>2012 MoU</v>
      </c>
    </row>
    <row r="101" spans="1:15" s="79" customFormat="1" ht="48" x14ac:dyDescent="0.2">
      <c r="A101" s="220">
        <f t="shared" si="9"/>
        <v>95</v>
      </c>
      <c r="B101" s="76" t="s">
        <v>167</v>
      </c>
      <c r="C101" s="81" t="s">
        <v>1172</v>
      </c>
      <c r="D101" s="225" t="s">
        <v>1173</v>
      </c>
      <c r="E101" s="225" t="s">
        <v>445</v>
      </c>
      <c r="F101" s="81" t="s">
        <v>1174</v>
      </c>
      <c r="G101" s="83">
        <v>41218</v>
      </c>
      <c r="H101" s="113">
        <f t="shared" ref="H101:H107" si="11">+G101+(365*5)</f>
        <v>43043</v>
      </c>
      <c r="I101" s="77" t="s">
        <v>1175</v>
      </c>
      <c r="J101" s="142">
        <v>2012</v>
      </c>
      <c r="K101" s="79" t="str">
        <f t="shared" si="8"/>
        <v>2012 PKS</v>
      </c>
    </row>
    <row r="102" spans="1:15" s="79" customFormat="1" ht="15" customHeight="1" x14ac:dyDescent="0.2">
      <c r="A102" s="220">
        <f t="shared" si="9"/>
        <v>96</v>
      </c>
      <c r="B102" s="76" t="s">
        <v>51</v>
      </c>
      <c r="C102" s="81" t="s">
        <v>1156</v>
      </c>
      <c r="D102" s="225" t="s">
        <v>1157</v>
      </c>
      <c r="E102" s="225" t="s">
        <v>445</v>
      </c>
      <c r="F102" s="81" t="s">
        <v>1158</v>
      </c>
      <c r="G102" s="83">
        <v>41249</v>
      </c>
      <c r="H102" s="113">
        <f t="shared" si="11"/>
        <v>43074</v>
      </c>
      <c r="I102" s="77" t="s">
        <v>102</v>
      </c>
      <c r="J102" s="142">
        <v>2012</v>
      </c>
      <c r="K102" s="79" t="str">
        <f t="shared" si="8"/>
        <v>2012 MoU</v>
      </c>
      <c r="L102" s="79" t="s">
        <v>954</v>
      </c>
    </row>
    <row r="103" spans="1:15" s="79" customFormat="1" ht="36" x14ac:dyDescent="0.2">
      <c r="A103" s="220">
        <f t="shared" si="9"/>
        <v>97</v>
      </c>
      <c r="B103" s="76" t="s">
        <v>167</v>
      </c>
      <c r="C103" s="81" t="s">
        <v>1164</v>
      </c>
      <c r="D103" s="225" t="s">
        <v>1165</v>
      </c>
      <c r="E103" s="225" t="s">
        <v>445</v>
      </c>
      <c r="F103" s="81" t="s">
        <v>1166</v>
      </c>
      <c r="G103" s="83">
        <v>41249</v>
      </c>
      <c r="H103" s="113">
        <f t="shared" si="11"/>
        <v>43074</v>
      </c>
      <c r="I103" s="77" t="s">
        <v>1162</v>
      </c>
      <c r="J103" s="142">
        <v>2012</v>
      </c>
      <c r="K103" s="79" t="str">
        <f t="shared" si="8"/>
        <v>2012 PKS</v>
      </c>
      <c r="L103" s="79" t="s">
        <v>954</v>
      </c>
    </row>
    <row r="104" spans="1:15" s="79" customFormat="1" ht="36" x14ac:dyDescent="0.2">
      <c r="A104" s="220">
        <f t="shared" si="9"/>
        <v>98</v>
      </c>
      <c r="B104" s="76" t="s">
        <v>167</v>
      </c>
      <c r="C104" s="81" t="s">
        <v>1168</v>
      </c>
      <c r="D104" s="225" t="s">
        <v>1169</v>
      </c>
      <c r="E104" s="225" t="s">
        <v>445</v>
      </c>
      <c r="F104" s="81" t="s">
        <v>1170</v>
      </c>
      <c r="G104" s="83">
        <v>41249</v>
      </c>
      <c r="H104" s="113">
        <f t="shared" si="11"/>
        <v>43074</v>
      </c>
      <c r="I104" s="77" t="s">
        <v>1162</v>
      </c>
      <c r="J104" s="142">
        <v>2012</v>
      </c>
      <c r="K104" s="79" t="str">
        <f t="shared" ref="K104:K136" si="12">+J104&amp; " "&amp;B104</f>
        <v>2012 PKS</v>
      </c>
    </row>
    <row r="105" spans="1:15" s="79" customFormat="1" ht="36" x14ac:dyDescent="0.2">
      <c r="A105" s="220">
        <f t="shared" si="9"/>
        <v>99</v>
      </c>
      <c r="B105" s="76" t="s">
        <v>167</v>
      </c>
      <c r="C105" s="81" t="s">
        <v>1159</v>
      </c>
      <c r="D105" s="225" t="s">
        <v>1160</v>
      </c>
      <c r="E105" s="225" t="s">
        <v>445</v>
      </c>
      <c r="F105" s="81" t="s">
        <v>1161</v>
      </c>
      <c r="G105" s="83">
        <v>41249</v>
      </c>
      <c r="H105" s="113">
        <f t="shared" si="11"/>
        <v>43074</v>
      </c>
      <c r="I105" s="77" t="s">
        <v>1162</v>
      </c>
      <c r="J105" s="142">
        <v>2012</v>
      </c>
      <c r="K105" s="79" t="str">
        <f t="shared" si="12"/>
        <v>2012 PKS</v>
      </c>
    </row>
    <row r="106" spans="1:15" s="78" customFormat="1" ht="87" customHeight="1" x14ac:dyDescent="0.2">
      <c r="A106" s="220">
        <f t="shared" si="9"/>
        <v>100</v>
      </c>
      <c r="B106" s="76" t="s">
        <v>51</v>
      </c>
      <c r="C106" s="81" t="s">
        <v>1184</v>
      </c>
      <c r="D106" s="225" t="s">
        <v>1221</v>
      </c>
      <c r="E106" s="225" t="s">
        <v>445</v>
      </c>
      <c r="F106" s="81" t="s">
        <v>1222</v>
      </c>
      <c r="G106" s="83">
        <v>41257</v>
      </c>
      <c r="H106" s="229">
        <f t="shared" si="11"/>
        <v>43082</v>
      </c>
      <c r="I106" s="77" t="s">
        <v>102</v>
      </c>
      <c r="J106" s="132">
        <v>2012</v>
      </c>
      <c r="K106" s="79" t="str">
        <f t="shared" si="12"/>
        <v>2012 MoU</v>
      </c>
      <c r="L106" s="78" t="s">
        <v>1102</v>
      </c>
      <c r="M106" s="78" t="s">
        <v>1101</v>
      </c>
      <c r="N106" s="78" t="s">
        <v>1100</v>
      </c>
      <c r="O106" s="78" t="s">
        <v>1103</v>
      </c>
    </row>
    <row r="107" spans="1:15" s="79" customFormat="1" ht="39.75" customHeight="1" x14ac:dyDescent="0.2">
      <c r="A107" s="220">
        <f t="shared" si="9"/>
        <v>101</v>
      </c>
      <c r="B107" s="76" t="s">
        <v>167</v>
      </c>
      <c r="C107" s="81" t="s">
        <v>1185</v>
      </c>
      <c r="D107" s="225" t="s">
        <v>1219</v>
      </c>
      <c r="E107" s="225" t="s">
        <v>445</v>
      </c>
      <c r="F107" s="81" t="s">
        <v>1220</v>
      </c>
      <c r="G107" s="83">
        <v>41257</v>
      </c>
      <c r="H107" s="229">
        <f t="shared" si="11"/>
        <v>43082</v>
      </c>
      <c r="I107" s="77" t="s">
        <v>1223</v>
      </c>
      <c r="J107" s="142">
        <v>2012</v>
      </c>
      <c r="K107" s="79" t="str">
        <f t="shared" si="12"/>
        <v>2012 PKS</v>
      </c>
      <c r="L107" s="79" t="s">
        <v>922</v>
      </c>
    </row>
    <row r="108" spans="1:15" s="79" customFormat="1" ht="48" x14ac:dyDescent="0.2">
      <c r="A108" s="220">
        <f t="shared" si="9"/>
        <v>102</v>
      </c>
      <c r="B108" s="76" t="s">
        <v>237</v>
      </c>
      <c r="C108" s="81" t="s">
        <v>1176</v>
      </c>
      <c r="D108" s="225" t="s">
        <v>1180</v>
      </c>
      <c r="E108" s="225" t="s">
        <v>445</v>
      </c>
      <c r="F108" s="81" t="s">
        <v>1181</v>
      </c>
      <c r="G108" s="83">
        <v>41266</v>
      </c>
      <c r="H108" s="82" t="s">
        <v>1192</v>
      </c>
      <c r="I108" s="77" t="s">
        <v>1179</v>
      </c>
      <c r="J108" s="142">
        <v>2012</v>
      </c>
      <c r="K108" s="79" t="str">
        <f t="shared" si="12"/>
        <v>2012 ADD</v>
      </c>
    </row>
    <row r="109" spans="1:15" s="78" customFormat="1" ht="15.75" customHeight="1" x14ac:dyDescent="0.2">
      <c r="A109" s="220">
        <f t="shared" si="9"/>
        <v>103</v>
      </c>
      <c r="B109" s="76" t="s">
        <v>167</v>
      </c>
      <c r="C109" s="81" t="s">
        <v>1283</v>
      </c>
      <c r="D109" s="225" t="s">
        <v>1284</v>
      </c>
      <c r="E109" s="225" t="s">
        <v>445</v>
      </c>
      <c r="F109" s="81" t="s">
        <v>1285</v>
      </c>
      <c r="G109" s="83">
        <v>41276</v>
      </c>
      <c r="H109" s="113">
        <f>+G109+(365*1)</f>
        <v>41641</v>
      </c>
      <c r="I109" s="77" t="s">
        <v>1286</v>
      </c>
      <c r="J109" s="142">
        <v>2013</v>
      </c>
      <c r="K109" s="79" t="str">
        <f t="shared" si="12"/>
        <v>2013 PKS</v>
      </c>
    </row>
    <row r="110" spans="1:15" s="79" customFormat="1" x14ac:dyDescent="0.2">
      <c r="A110" s="220">
        <f t="shared" si="9"/>
        <v>104</v>
      </c>
      <c r="B110" s="289" t="s">
        <v>51</v>
      </c>
      <c r="C110" s="237" t="s">
        <v>1216</v>
      </c>
      <c r="D110" s="239" t="s">
        <v>1217</v>
      </c>
      <c r="E110" s="239" t="s">
        <v>445</v>
      </c>
      <c r="F110" s="237" t="s">
        <v>1218</v>
      </c>
      <c r="G110" s="238">
        <v>41302</v>
      </c>
      <c r="H110" s="234">
        <f>+G110+(365*5)</f>
        <v>43127</v>
      </c>
      <c r="I110" s="219" t="s">
        <v>102</v>
      </c>
      <c r="J110" s="142">
        <v>2013</v>
      </c>
      <c r="K110" s="79" t="str">
        <f t="shared" si="12"/>
        <v>2013 MoU</v>
      </c>
      <c r="L110" s="79" t="s">
        <v>1100</v>
      </c>
      <c r="M110" s="79" t="s">
        <v>1155</v>
      </c>
    </row>
    <row r="111" spans="1:15" s="79" customFormat="1" ht="36" x14ac:dyDescent="0.2">
      <c r="A111" s="220">
        <f t="shared" si="9"/>
        <v>105</v>
      </c>
      <c r="B111" s="76" t="s">
        <v>167</v>
      </c>
      <c r="C111" s="81" t="s">
        <v>1301</v>
      </c>
      <c r="D111" s="225" t="s">
        <v>1302</v>
      </c>
      <c r="E111" s="225" t="s">
        <v>445</v>
      </c>
      <c r="F111" s="81" t="s">
        <v>1303</v>
      </c>
      <c r="G111" s="83">
        <v>41303</v>
      </c>
      <c r="H111" s="113">
        <f>+G111+(365*2)</f>
        <v>42033</v>
      </c>
      <c r="I111" s="77" t="s">
        <v>1304</v>
      </c>
      <c r="J111" s="142">
        <v>2013</v>
      </c>
      <c r="K111" s="79" t="str">
        <f t="shared" si="12"/>
        <v>2013 PKS</v>
      </c>
    </row>
    <row r="112" spans="1:15" s="79" customFormat="1" ht="48" x14ac:dyDescent="0.2">
      <c r="A112" s="220">
        <f t="shared" si="9"/>
        <v>106</v>
      </c>
      <c r="B112" s="76" t="s">
        <v>167</v>
      </c>
      <c r="C112" s="81" t="s">
        <v>1229</v>
      </c>
      <c r="D112" s="225" t="s">
        <v>1230</v>
      </c>
      <c r="E112" s="225" t="s">
        <v>445</v>
      </c>
      <c r="F112" s="81" t="s">
        <v>1231</v>
      </c>
      <c r="G112" s="83" t="s">
        <v>1232</v>
      </c>
      <c r="H112" s="113" t="s">
        <v>1233</v>
      </c>
      <c r="I112" s="77" t="s">
        <v>1234</v>
      </c>
      <c r="J112" s="142">
        <v>2013</v>
      </c>
      <c r="K112" s="79" t="str">
        <f t="shared" si="12"/>
        <v>2013 PKS</v>
      </c>
    </row>
    <row r="113" spans="1:12" s="79" customFormat="1" ht="24" x14ac:dyDescent="0.2">
      <c r="A113" s="220">
        <f t="shared" si="9"/>
        <v>107</v>
      </c>
      <c r="B113" s="76" t="s">
        <v>51</v>
      </c>
      <c r="C113" s="81" t="s">
        <v>1235</v>
      </c>
      <c r="D113" s="225" t="s">
        <v>1236</v>
      </c>
      <c r="E113" s="225" t="s">
        <v>445</v>
      </c>
      <c r="F113" s="81" t="s">
        <v>1237</v>
      </c>
      <c r="G113" s="83">
        <v>41334</v>
      </c>
      <c r="H113" s="82">
        <f>+G113+(365*5)</f>
        <v>43159</v>
      </c>
      <c r="I113" s="77" t="s">
        <v>102</v>
      </c>
      <c r="J113" s="142">
        <v>2013</v>
      </c>
      <c r="K113" s="79" t="str">
        <f t="shared" si="12"/>
        <v>2013 MoU</v>
      </c>
    </row>
    <row r="114" spans="1:12" s="79" customFormat="1" x14ac:dyDescent="0.2">
      <c r="A114" s="220">
        <f t="shared" si="9"/>
        <v>108</v>
      </c>
      <c r="B114" s="76" t="s">
        <v>51</v>
      </c>
      <c r="C114" s="81" t="s">
        <v>1329</v>
      </c>
      <c r="D114" s="225" t="s">
        <v>1330</v>
      </c>
      <c r="E114" s="225" t="s">
        <v>445</v>
      </c>
      <c r="F114" s="81" t="s">
        <v>1331</v>
      </c>
      <c r="G114" s="83">
        <v>41334</v>
      </c>
      <c r="H114" s="113">
        <f>+G114+(365*5)</f>
        <v>43159</v>
      </c>
      <c r="I114" s="77" t="s">
        <v>102</v>
      </c>
      <c r="J114" s="142">
        <v>2013</v>
      </c>
      <c r="K114" s="79" t="str">
        <f t="shared" si="12"/>
        <v>2013 MoU</v>
      </c>
      <c r="L114" s="79" t="s">
        <v>1167</v>
      </c>
    </row>
    <row r="115" spans="1:12" s="79" customFormat="1" x14ac:dyDescent="0.2">
      <c r="A115" s="220">
        <f t="shared" si="9"/>
        <v>109</v>
      </c>
      <c r="B115" s="76" t="s">
        <v>51</v>
      </c>
      <c r="C115" s="81" t="s">
        <v>1258</v>
      </c>
      <c r="D115" s="225" t="s">
        <v>1259</v>
      </c>
      <c r="E115" s="225" t="s">
        <v>445</v>
      </c>
      <c r="F115" s="81" t="s">
        <v>1260</v>
      </c>
      <c r="G115" s="83">
        <v>41351</v>
      </c>
      <c r="H115" s="113">
        <f>+G115+(365*5)</f>
        <v>43176</v>
      </c>
      <c r="I115" s="77" t="s">
        <v>102</v>
      </c>
      <c r="J115" s="142">
        <v>2013</v>
      </c>
      <c r="K115" s="79" t="str">
        <f t="shared" si="12"/>
        <v>2013 MoU</v>
      </c>
      <c r="L115" s="79" t="s">
        <v>1163</v>
      </c>
    </row>
    <row r="116" spans="1:12" s="79" customFormat="1" ht="48" x14ac:dyDescent="0.2">
      <c r="A116" s="220">
        <f t="shared" si="9"/>
        <v>110</v>
      </c>
      <c r="B116" s="290" t="s">
        <v>167</v>
      </c>
      <c r="C116" s="81" t="s">
        <v>1501</v>
      </c>
      <c r="D116" s="225" t="s">
        <v>1502</v>
      </c>
      <c r="E116" s="225" t="s">
        <v>445</v>
      </c>
      <c r="F116" s="81" t="s">
        <v>1503</v>
      </c>
      <c r="G116" s="83">
        <v>41355</v>
      </c>
      <c r="H116" s="113">
        <f>+G116+(365*4)</f>
        <v>42815</v>
      </c>
      <c r="I116" s="77" t="s">
        <v>1959</v>
      </c>
      <c r="J116" s="142">
        <v>2013</v>
      </c>
      <c r="K116" s="79" t="str">
        <f t="shared" si="12"/>
        <v>2013 PKS</v>
      </c>
    </row>
    <row r="117" spans="1:12" s="78" customFormat="1" ht="36" x14ac:dyDescent="0.2">
      <c r="A117" s="220">
        <f t="shared" si="9"/>
        <v>111</v>
      </c>
      <c r="B117" s="76" t="s">
        <v>167</v>
      </c>
      <c r="C117" s="81" t="s">
        <v>1308</v>
      </c>
      <c r="D117" s="225" t="s">
        <v>1310</v>
      </c>
      <c r="E117" s="225" t="s">
        <v>445</v>
      </c>
      <c r="F117" s="81" t="s">
        <v>1311</v>
      </c>
      <c r="G117" s="83">
        <v>41365</v>
      </c>
      <c r="H117" s="113">
        <f>+G117+(365*2)</f>
        <v>42095</v>
      </c>
      <c r="I117" s="77" t="s">
        <v>1309</v>
      </c>
      <c r="J117" s="142">
        <v>2013</v>
      </c>
      <c r="K117" s="79" t="str">
        <f t="shared" si="12"/>
        <v>2013 PKS</v>
      </c>
    </row>
    <row r="118" spans="1:12" s="79" customFormat="1" ht="24" x14ac:dyDescent="0.2">
      <c r="A118" s="220">
        <f t="shared" si="9"/>
        <v>112</v>
      </c>
      <c r="B118" s="76" t="s">
        <v>51</v>
      </c>
      <c r="C118" s="81" t="s">
        <v>1242</v>
      </c>
      <c r="D118" s="225" t="s">
        <v>1243</v>
      </c>
      <c r="E118" s="225" t="s">
        <v>445</v>
      </c>
      <c r="F118" s="81" t="s">
        <v>1244</v>
      </c>
      <c r="G118" s="83">
        <v>41366</v>
      </c>
      <c r="H118" s="82">
        <f>+G118+(365*5)</f>
        <v>43191</v>
      </c>
      <c r="I118" s="77" t="s">
        <v>1245</v>
      </c>
      <c r="J118" s="142">
        <v>2013</v>
      </c>
      <c r="K118" s="79" t="str">
        <f t="shared" si="12"/>
        <v>2013 MoU</v>
      </c>
    </row>
    <row r="119" spans="1:12" s="79" customFormat="1" ht="24" x14ac:dyDescent="0.2">
      <c r="A119" s="220">
        <f t="shared" si="9"/>
        <v>113</v>
      </c>
      <c r="B119" s="76" t="s">
        <v>51</v>
      </c>
      <c r="C119" s="81" t="s">
        <v>1279</v>
      </c>
      <c r="D119" s="225" t="s">
        <v>1246</v>
      </c>
      <c r="E119" s="225" t="s">
        <v>445</v>
      </c>
      <c r="F119" s="81" t="s">
        <v>1247</v>
      </c>
      <c r="G119" s="83">
        <v>41368</v>
      </c>
      <c r="H119" s="113">
        <f>+G119+(365*5)</f>
        <v>43193</v>
      </c>
      <c r="I119" s="77" t="s">
        <v>102</v>
      </c>
      <c r="J119" s="142">
        <v>2013</v>
      </c>
      <c r="K119" s="79" t="str">
        <f t="shared" si="12"/>
        <v>2013 MoU</v>
      </c>
    </row>
    <row r="120" spans="1:12" s="79" customFormat="1" ht="36" x14ac:dyDescent="0.2">
      <c r="A120" s="220">
        <f t="shared" si="9"/>
        <v>114</v>
      </c>
      <c r="B120" s="76" t="s">
        <v>167</v>
      </c>
      <c r="C120" s="81" t="s">
        <v>1279</v>
      </c>
      <c r="D120" s="225" t="s">
        <v>1253</v>
      </c>
      <c r="E120" s="225" t="s">
        <v>445</v>
      </c>
      <c r="F120" s="81" t="s">
        <v>1251</v>
      </c>
      <c r="G120" s="83">
        <v>41368</v>
      </c>
      <c r="H120" s="113">
        <f>+G120+(365*2)</f>
        <v>42098</v>
      </c>
      <c r="I120" s="77" t="s">
        <v>1252</v>
      </c>
      <c r="J120" s="142">
        <v>2013</v>
      </c>
      <c r="K120" s="79" t="str">
        <f t="shared" si="12"/>
        <v>2013 PKS</v>
      </c>
    </row>
    <row r="121" spans="1:12" s="79" customFormat="1" ht="24" x14ac:dyDescent="0.2">
      <c r="A121" s="220">
        <f t="shared" si="9"/>
        <v>115</v>
      </c>
      <c r="B121" s="76" t="s">
        <v>167</v>
      </c>
      <c r="C121" s="81" t="s">
        <v>1279</v>
      </c>
      <c r="D121" s="225" t="s">
        <v>1254</v>
      </c>
      <c r="E121" s="225" t="s">
        <v>445</v>
      </c>
      <c r="F121" s="81" t="s">
        <v>1255</v>
      </c>
      <c r="G121" s="83">
        <v>41368</v>
      </c>
      <c r="H121" s="113">
        <f>+G121+(365*5)</f>
        <v>43193</v>
      </c>
      <c r="I121" s="77" t="s">
        <v>1256</v>
      </c>
      <c r="J121" s="132">
        <v>2013</v>
      </c>
      <c r="K121" s="78" t="str">
        <f t="shared" si="12"/>
        <v>2013 PKS</v>
      </c>
    </row>
    <row r="122" spans="1:12" s="79" customFormat="1" ht="36" x14ac:dyDescent="0.2">
      <c r="A122" s="220">
        <f t="shared" si="9"/>
        <v>116</v>
      </c>
      <c r="B122" s="76" t="s">
        <v>51</v>
      </c>
      <c r="C122" s="81" t="s">
        <v>597</v>
      </c>
      <c r="D122" s="225" t="s">
        <v>1353</v>
      </c>
      <c r="E122" s="225" t="s">
        <v>445</v>
      </c>
      <c r="F122" s="81" t="s">
        <v>1354</v>
      </c>
      <c r="G122" s="83">
        <v>41379</v>
      </c>
      <c r="H122" s="113">
        <f>+G122+(365*1)</f>
        <v>41744</v>
      </c>
      <c r="I122" s="77" t="s">
        <v>1355</v>
      </c>
      <c r="J122" s="142">
        <v>2013</v>
      </c>
      <c r="K122" s="79" t="str">
        <f t="shared" si="12"/>
        <v>2013 MoU</v>
      </c>
    </row>
    <row r="123" spans="1:12" s="79" customFormat="1" x14ac:dyDescent="0.2">
      <c r="A123" s="220">
        <f t="shared" si="9"/>
        <v>117</v>
      </c>
      <c r="B123" s="76" t="s">
        <v>51</v>
      </c>
      <c r="C123" s="81" t="s">
        <v>1276</v>
      </c>
      <c r="D123" s="225" t="s">
        <v>1277</v>
      </c>
      <c r="E123" s="225" t="s">
        <v>445</v>
      </c>
      <c r="F123" s="81" t="s">
        <v>1278</v>
      </c>
      <c r="G123" s="83">
        <v>41395</v>
      </c>
      <c r="H123" s="113">
        <f>+G123+(365*5)</f>
        <v>43220</v>
      </c>
      <c r="I123" s="77" t="s">
        <v>102</v>
      </c>
      <c r="J123" s="142">
        <v>2013</v>
      </c>
      <c r="K123" s="79" t="str">
        <f t="shared" si="12"/>
        <v>2013 MoU</v>
      </c>
    </row>
    <row r="124" spans="1:12" s="79" customFormat="1" ht="12.75" x14ac:dyDescent="0.2">
      <c r="A124" s="220">
        <f t="shared" si="9"/>
        <v>118</v>
      </c>
      <c r="B124" s="259" t="s">
        <v>51</v>
      </c>
      <c r="C124" s="73" t="s">
        <v>1280</v>
      </c>
      <c r="D124" s="102" t="s">
        <v>1528</v>
      </c>
      <c r="E124" s="102" t="s">
        <v>445</v>
      </c>
      <c r="F124" s="73" t="s">
        <v>1529</v>
      </c>
      <c r="G124" s="80">
        <v>41396</v>
      </c>
      <c r="H124" s="103">
        <f>+G124+(365*5)</f>
        <v>43221</v>
      </c>
      <c r="I124" s="65" t="s">
        <v>102</v>
      </c>
      <c r="J124" s="291">
        <v>2013</v>
      </c>
      <c r="K124" s="292" t="str">
        <f t="shared" si="12"/>
        <v>2013 MoU</v>
      </c>
    </row>
    <row r="125" spans="1:12" s="79" customFormat="1" x14ac:dyDescent="0.2">
      <c r="A125" s="220">
        <f t="shared" si="9"/>
        <v>119</v>
      </c>
      <c r="B125" s="290" t="s">
        <v>1317</v>
      </c>
      <c r="C125" s="81" t="s">
        <v>1498</v>
      </c>
      <c r="D125" s="225" t="s">
        <v>1499</v>
      </c>
      <c r="E125" s="225" t="s">
        <v>445</v>
      </c>
      <c r="F125" s="81" t="s">
        <v>1500</v>
      </c>
      <c r="G125" s="83">
        <v>41402</v>
      </c>
      <c r="H125" s="82">
        <f>+G125+(365*5)</f>
        <v>43227</v>
      </c>
      <c r="I125" s="77" t="s">
        <v>102</v>
      </c>
      <c r="J125" s="142">
        <v>2013</v>
      </c>
      <c r="K125" s="79" t="str">
        <f t="shared" si="12"/>
        <v xml:space="preserve">2013 MoU </v>
      </c>
    </row>
    <row r="126" spans="1:12" s="78" customFormat="1" x14ac:dyDescent="0.2">
      <c r="A126" s="220">
        <f t="shared" si="9"/>
        <v>120</v>
      </c>
      <c r="B126" s="76" t="s">
        <v>51</v>
      </c>
      <c r="C126" s="81" t="s">
        <v>1336</v>
      </c>
      <c r="D126" s="225" t="s">
        <v>1337</v>
      </c>
      <c r="E126" s="225" t="s">
        <v>445</v>
      </c>
      <c r="F126" s="81" t="s">
        <v>1338</v>
      </c>
      <c r="G126" s="83">
        <v>41402</v>
      </c>
      <c r="H126" s="113">
        <f>+G126+(365*5)</f>
        <v>43227</v>
      </c>
      <c r="I126" s="77" t="s">
        <v>102</v>
      </c>
      <c r="J126" s="142">
        <v>2013</v>
      </c>
      <c r="K126" s="79" t="str">
        <f t="shared" si="12"/>
        <v>2013 MoU</v>
      </c>
    </row>
    <row r="127" spans="1:12" s="78" customFormat="1" ht="12.75" x14ac:dyDescent="0.2">
      <c r="A127" s="220">
        <f t="shared" si="9"/>
        <v>121</v>
      </c>
      <c r="B127" s="259" t="s">
        <v>51</v>
      </c>
      <c r="C127" s="81" t="s">
        <v>1847</v>
      </c>
      <c r="D127" s="225" t="s">
        <v>2049</v>
      </c>
      <c r="E127" s="225" t="s">
        <v>445</v>
      </c>
      <c r="F127" s="225" t="s">
        <v>2050</v>
      </c>
      <c r="G127" s="83">
        <v>41411</v>
      </c>
      <c r="H127" s="113">
        <f>+G127+(365*3)</f>
        <v>42506</v>
      </c>
      <c r="I127" s="77" t="s">
        <v>102</v>
      </c>
      <c r="J127" s="142">
        <v>2013</v>
      </c>
      <c r="K127" s="79" t="str">
        <f t="shared" ref="K127" si="13">+J127&amp; " "&amp;B127</f>
        <v>2013 MoU</v>
      </c>
    </row>
    <row r="128" spans="1:12" s="78" customFormat="1" ht="24" x14ac:dyDescent="0.2">
      <c r="A128" s="220">
        <f t="shared" si="9"/>
        <v>122</v>
      </c>
      <c r="B128" s="259" t="s">
        <v>51</v>
      </c>
      <c r="C128" s="81" t="s">
        <v>1440</v>
      </c>
      <c r="D128" s="225" t="s">
        <v>1458</v>
      </c>
      <c r="E128" s="225" t="s">
        <v>445</v>
      </c>
      <c r="F128" s="225" t="s">
        <v>1449</v>
      </c>
      <c r="G128" s="82">
        <v>41416</v>
      </c>
      <c r="H128" s="113">
        <f>+G128+(365*5)</f>
        <v>43241</v>
      </c>
      <c r="I128" s="77" t="s">
        <v>102</v>
      </c>
      <c r="J128" s="142">
        <v>2013</v>
      </c>
      <c r="K128" s="79" t="str">
        <f t="shared" si="12"/>
        <v>2013 MoU</v>
      </c>
    </row>
    <row r="129" spans="1:11" s="79" customFormat="1" x14ac:dyDescent="0.2">
      <c r="A129" s="220">
        <f t="shared" si="9"/>
        <v>123</v>
      </c>
      <c r="B129" s="76" t="s">
        <v>167</v>
      </c>
      <c r="C129" s="81" t="s">
        <v>1347</v>
      </c>
      <c r="D129" s="225" t="s">
        <v>1348</v>
      </c>
      <c r="E129" s="225" t="s">
        <v>445</v>
      </c>
      <c r="F129" s="81" t="s">
        <v>1349</v>
      </c>
      <c r="G129" s="83">
        <v>41417</v>
      </c>
      <c r="H129" s="113">
        <f>+G129+(365*3)</f>
        <v>42512</v>
      </c>
      <c r="I129" s="77" t="s">
        <v>1350</v>
      </c>
      <c r="J129" s="142">
        <v>2013</v>
      </c>
      <c r="K129" s="79" t="str">
        <f t="shared" si="12"/>
        <v>2013 PKS</v>
      </c>
    </row>
    <row r="130" spans="1:11" s="79" customFormat="1" x14ac:dyDescent="0.2">
      <c r="A130" s="220">
        <f t="shared" si="9"/>
        <v>124</v>
      </c>
      <c r="B130" s="289" t="s">
        <v>51</v>
      </c>
      <c r="C130" s="237" t="s">
        <v>484</v>
      </c>
      <c r="D130" s="239" t="s">
        <v>1323</v>
      </c>
      <c r="E130" s="239" t="s">
        <v>445</v>
      </c>
      <c r="F130" s="237" t="s">
        <v>1324</v>
      </c>
      <c r="G130" s="238">
        <v>41428</v>
      </c>
      <c r="H130" s="240">
        <f>+G130+(365*5)</f>
        <v>43253</v>
      </c>
      <c r="I130" s="219" t="s">
        <v>102</v>
      </c>
      <c r="J130" s="142">
        <v>2013</v>
      </c>
      <c r="K130" s="79" t="str">
        <f t="shared" si="12"/>
        <v>2013 MoU</v>
      </c>
    </row>
    <row r="131" spans="1:11" s="79" customFormat="1" ht="65.25" customHeight="1" x14ac:dyDescent="0.2">
      <c r="A131" s="220">
        <f t="shared" si="9"/>
        <v>125</v>
      </c>
      <c r="B131" s="76" t="s">
        <v>51</v>
      </c>
      <c r="C131" s="81" t="s">
        <v>1340</v>
      </c>
      <c r="D131" s="225" t="s">
        <v>1341</v>
      </c>
      <c r="E131" s="225" t="s">
        <v>445</v>
      </c>
      <c r="F131" s="81" t="s">
        <v>1342</v>
      </c>
      <c r="G131" s="83">
        <v>41429</v>
      </c>
      <c r="H131" s="113">
        <f>+G131+(365*5)</f>
        <v>43254</v>
      </c>
      <c r="I131" s="77" t="s">
        <v>102</v>
      </c>
      <c r="J131" s="142">
        <v>2013</v>
      </c>
      <c r="K131" s="79" t="str">
        <f t="shared" si="12"/>
        <v>2013 MoU</v>
      </c>
    </row>
    <row r="132" spans="1:11" s="79" customFormat="1" ht="72" x14ac:dyDescent="0.2">
      <c r="A132" s="220">
        <f t="shared" si="9"/>
        <v>126</v>
      </c>
      <c r="B132" s="76" t="s">
        <v>167</v>
      </c>
      <c r="C132" s="81" t="s">
        <v>1385</v>
      </c>
      <c r="D132" s="225" t="s">
        <v>1386</v>
      </c>
      <c r="E132" s="225" t="s">
        <v>445</v>
      </c>
      <c r="F132" s="81" t="s">
        <v>1387</v>
      </c>
      <c r="G132" s="83">
        <v>41451</v>
      </c>
      <c r="H132" s="113">
        <f>+G132+(365*1)</f>
        <v>41816</v>
      </c>
      <c r="I132" s="77" t="s">
        <v>1388</v>
      </c>
      <c r="J132" s="142">
        <v>2013</v>
      </c>
      <c r="K132" s="79" t="str">
        <f t="shared" si="12"/>
        <v>2013 PKS</v>
      </c>
    </row>
    <row r="133" spans="1:11" s="79" customFormat="1" ht="36" x14ac:dyDescent="0.2">
      <c r="A133" s="220">
        <f t="shared" si="9"/>
        <v>127</v>
      </c>
      <c r="B133" s="76" t="s">
        <v>51</v>
      </c>
      <c r="C133" s="81" t="s">
        <v>1450</v>
      </c>
      <c r="D133" s="225" t="s">
        <v>1451</v>
      </c>
      <c r="E133" s="225" t="s">
        <v>445</v>
      </c>
      <c r="F133" s="81" t="s">
        <v>1452</v>
      </c>
      <c r="G133" s="83">
        <v>41452</v>
      </c>
      <c r="H133" s="113">
        <f t="shared" ref="H133:H146" si="14">+G133+(365*5)</f>
        <v>43277</v>
      </c>
      <c r="I133" s="77" t="s">
        <v>1453</v>
      </c>
      <c r="J133" s="142">
        <v>2013</v>
      </c>
      <c r="K133" s="79" t="str">
        <f t="shared" si="12"/>
        <v>2013 MoU</v>
      </c>
    </row>
    <row r="134" spans="1:11" s="79" customFormat="1" x14ac:dyDescent="0.2">
      <c r="A134" s="220">
        <f t="shared" si="9"/>
        <v>128</v>
      </c>
      <c r="B134" s="76" t="s">
        <v>51</v>
      </c>
      <c r="C134" s="81" t="s">
        <v>1491</v>
      </c>
      <c r="D134" s="225" t="s">
        <v>1492</v>
      </c>
      <c r="E134" s="225" t="s">
        <v>445</v>
      </c>
      <c r="F134" s="81" t="s">
        <v>1493</v>
      </c>
      <c r="G134" s="83">
        <v>41456</v>
      </c>
      <c r="H134" s="82">
        <f>+G134+(365*5)</f>
        <v>43281</v>
      </c>
      <c r="I134" s="77" t="s">
        <v>102</v>
      </c>
      <c r="J134" s="142">
        <v>2013</v>
      </c>
      <c r="K134" s="79" t="str">
        <f t="shared" si="12"/>
        <v>2013 MoU</v>
      </c>
    </row>
    <row r="135" spans="1:11" s="79" customFormat="1" x14ac:dyDescent="0.2">
      <c r="A135" s="220">
        <f t="shared" si="9"/>
        <v>129</v>
      </c>
      <c r="B135" s="76" t="s">
        <v>51</v>
      </c>
      <c r="C135" s="81" t="s">
        <v>1356</v>
      </c>
      <c r="D135" s="225" t="s">
        <v>1357</v>
      </c>
      <c r="E135" s="225" t="s">
        <v>445</v>
      </c>
      <c r="F135" s="81" t="s">
        <v>1358</v>
      </c>
      <c r="G135" s="83">
        <v>41459</v>
      </c>
      <c r="H135" s="113">
        <f t="shared" si="14"/>
        <v>43284</v>
      </c>
      <c r="I135" s="77" t="s">
        <v>102</v>
      </c>
      <c r="J135" s="142">
        <v>2013</v>
      </c>
      <c r="K135" s="79" t="str">
        <f t="shared" si="12"/>
        <v>2013 MoU</v>
      </c>
    </row>
    <row r="136" spans="1:11" s="79" customFormat="1" ht="60" x14ac:dyDescent="0.2">
      <c r="A136" s="220">
        <f t="shared" si="9"/>
        <v>130</v>
      </c>
      <c r="B136" s="76" t="s">
        <v>167</v>
      </c>
      <c r="C136" s="81" t="s">
        <v>1360</v>
      </c>
      <c r="D136" s="225" t="s">
        <v>1361</v>
      </c>
      <c r="E136" s="225" t="s">
        <v>445</v>
      </c>
      <c r="F136" s="81" t="s">
        <v>1362</v>
      </c>
      <c r="G136" s="83">
        <v>41459</v>
      </c>
      <c r="H136" s="113">
        <f t="shared" si="14"/>
        <v>43284</v>
      </c>
      <c r="I136" s="77" t="s">
        <v>1363</v>
      </c>
      <c r="J136" s="142">
        <v>2013</v>
      </c>
      <c r="K136" s="79" t="str">
        <f t="shared" si="12"/>
        <v>2013 PKS</v>
      </c>
    </row>
    <row r="137" spans="1:11" s="79" customFormat="1" ht="60" x14ac:dyDescent="0.2">
      <c r="A137" s="220">
        <f t="shared" si="9"/>
        <v>131</v>
      </c>
      <c r="B137" s="76" t="s">
        <v>167</v>
      </c>
      <c r="C137" s="81" t="s">
        <v>1359</v>
      </c>
      <c r="D137" s="225" t="s">
        <v>1364</v>
      </c>
      <c r="E137" s="225" t="s">
        <v>445</v>
      </c>
      <c r="F137" s="81" t="s">
        <v>1365</v>
      </c>
      <c r="G137" s="83">
        <v>41459</v>
      </c>
      <c r="H137" s="113">
        <f t="shared" si="14"/>
        <v>43284</v>
      </c>
      <c r="I137" s="77" t="s">
        <v>1363</v>
      </c>
      <c r="J137" s="142">
        <v>2013</v>
      </c>
      <c r="K137" s="79" t="str">
        <f>+J137&amp; " "&amp;B137</f>
        <v>2013 PKS</v>
      </c>
    </row>
    <row r="138" spans="1:11" s="79" customFormat="1" ht="48" x14ac:dyDescent="0.2">
      <c r="A138" s="220">
        <f t="shared" si="9"/>
        <v>132</v>
      </c>
      <c r="B138" s="76" t="s">
        <v>167</v>
      </c>
      <c r="C138" s="81" t="s">
        <v>1366</v>
      </c>
      <c r="D138" s="225" t="s">
        <v>1367</v>
      </c>
      <c r="E138" s="225" t="s">
        <v>445</v>
      </c>
      <c r="F138" s="81" t="s">
        <v>1368</v>
      </c>
      <c r="G138" s="83">
        <v>41459</v>
      </c>
      <c r="H138" s="113">
        <f t="shared" si="14"/>
        <v>43284</v>
      </c>
      <c r="I138" s="77" t="s">
        <v>1370</v>
      </c>
      <c r="J138" s="142">
        <v>2013</v>
      </c>
      <c r="K138" s="79" t="str">
        <f t="shared" ref="K138:K173" si="15">+J138&amp; " "&amp;B138</f>
        <v>2013 PKS</v>
      </c>
    </row>
    <row r="139" spans="1:11" s="79" customFormat="1" ht="60" x14ac:dyDescent="0.2">
      <c r="A139" s="220">
        <f t="shared" ref="A139:A211" si="16">+A138+1</f>
        <v>133</v>
      </c>
      <c r="B139" s="76" t="s">
        <v>167</v>
      </c>
      <c r="C139" s="81" t="s">
        <v>1369</v>
      </c>
      <c r="D139" s="225" t="s">
        <v>1372</v>
      </c>
      <c r="E139" s="225" t="s">
        <v>445</v>
      </c>
      <c r="F139" s="81" t="s">
        <v>1373</v>
      </c>
      <c r="G139" s="83">
        <v>41459</v>
      </c>
      <c r="H139" s="113">
        <f t="shared" si="14"/>
        <v>43284</v>
      </c>
      <c r="I139" s="77" t="s">
        <v>1371</v>
      </c>
      <c r="J139" s="142">
        <v>2013</v>
      </c>
      <c r="K139" s="79" t="str">
        <f t="shared" si="15"/>
        <v>2013 PKS</v>
      </c>
    </row>
    <row r="140" spans="1:11" s="79" customFormat="1" ht="48" x14ac:dyDescent="0.2">
      <c r="A140" s="220">
        <f t="shared" si="16"/>
        <v>134</v>
      </c>
      <c r="B140" s="289" t="s">
        <v>167</v>
      </c>
      <c r="C140" s="237" t="s">
        <v>1374</v>
      </c>
      <c r="D140" s="239" t="s">
        <v>1375</v>
      </c>
      <c r="E140" s="239" t="s">
        <v>445</v>
      </c>
      <c r="F140" s="237" t="s">
        <v>1376</v>
      </c>
      <c r="G140" s="238">
        <v>41459</v>
      </c>
      <c r="H140" s="240">
        <f t="shared" si="14"/>
        <v>43284</v>
      </c>
      <c r="I140" s="219" t="s">
        <v>1377</v>
      </c>
      <c r="J140" s="142">
        <v>2013</v>
      </c>
      <c r="K140" s="79" t="str">
        <f t="shared" si="15"/>
        <v>2013 PKS</v>
      </c>
    </row>
    <row r="141" spans="1:11" s="79" customFormat="1" ht="48" x14ac:dyDescent="0.2">
      <c r="A141" s="220">
        <f t="shared" si="16"/>
        <v>135</v>
      </c>
      <c r="B141" s="76" t="s">
        <v>167</v>
      </c>
      <c r="C141" s="81" t="s">
        <v>1379</v>
      </c>
      <c r="D141" s="225" t="s">
        <v>1378</v>
      </c>
      <c r="E141" s="225" t="s">
        <v>445</v>
      </c>
      <c r="F141" s="81" t="s">
        <v>1376</v>
      </c>
      <c r="G141" s="83">
        <v>41459</v>
      </c>
      <c r="H141" s="113">
        <f t="shared" si="14"/>
        <v>43284</v>
      </c>
      <c r="I141" s="77" t="s">
        <v>1380</v>
      </c>
      <c r="J141" s="142">
        <v>2013</v>
      </c>
      <c r="K141" s="79" t="str">
        <f t="shared" si="15"/>
        <v>2013 PKS</v>
      </c>
    </row>
    <row r="142" spans="1:11" s="79" customFormat="1" ht="24" x14ac:dyDescent="0.2">
      <c r="A142" s="220">
        <f t="shared" si="16"/>
        <v>136</v>
      </c>
      <c r="B142" s="76" t="s">
        <v>51</v>
      </c>
      <c r="C142" s="81" t="s">
        <v>1441</v>
      </c>
      <c r="D142" s="225" t="s">
        <v>1443</v>
      </c>
      <c r="E142" s="225" t="s">
        <v>445</v>
      </c>
      <c r="F142" s="81" t="s">
        <v>1442</v>
      </c>
      <c r="G142" s="83">
        <v>41467</v>
      </c>
      <c r="H142" s="113">
        <f t="shared" si="14"/>
        <v>43292</v>
      </c>
      <c r="I142" s="77" t="s">
        <v>102</v>
      </c>
      <c r="J142" s="142">
        <v>2013</v>
      </c>
      <c r="K142" s="79" t="str">
        <f t="shared" si="15"/>
        <v>2013 MoU</v>
      </c>
    </row>
    <row r="143" spans="1:11" s="79" customFormat="1" ht="36" x14ac:dyDescent="0.2">
      <c r="A143" s="220">
        <f t="shared" si="16"/>
        <v>137</v>
      </c>
      <c r="B143" s="76" t="s">
        <v>51</v>
      </c>
      <c r="C143" s="81" t="s">
        <v>1432</v>
      </c>
      <c r="D143" s="225" t="s">
        <v>1433</v>
      </c>
      <c r="E143" s="225" t="s">
        <v>445</v>
      </c>
      <c r="F143" s="81" t="s">
        <v>1434</v>
      </c>
      <c r="G143" s="83">
        <v>41481</v>
      </c>
      <c r="H143" s="113">
        <f t="shared" si="14"/>
        <v>43306</v>
      </c>
      <c r="I143" s="77" t="s">
        <v>1435</v>
      </c>
      <c r="J143" s="142">
        <v>2013</v>
      </c>
      <c r="K143" s="79" t="str">
        <f t="shared" si="15"/>
        <v>2013 MoU</v>
      </c>
    </row>
    <row r="144" spans="1:11" s="79" customFormat="1" ht="60" x14ac:dyDescent="0.2">
      <c r="A144" s="220">
        <f t="shared" si="16"/>
        <v>138</v>
      </c>
      <c r="B144" s="76" t="s">
        <v>167</v>
      </c>
      <c r="C144" s="81" t="s">
        <v>1436</v>
      </c>
      <c r="D144" s="225" t="s">
        <v>1437</v>
      </c>
      <c r="E144" s="225" t="s">
        <v>445</v>
      </c>
      <c r="F144" s="81" t="s">
        <v>1438</v>
      </c>
      <c r="G144" s="83">
        <v>41481</v>
      </c>
      <c r="H144" s="113">
        <f>+G144+(365*5)</f>
        <v>43306</v>
      </c>
      <c r="I144" s="77" t="s">
        <v>1439</v>
      </c>
      <c r="J144" s="142">
        <v>2013</v>
      </c>
      <c r="K144" s="79" t="str">
        <f t="shared" si="15"/>
        <v>2013 PKS</v>
      </c>
    </row>
    <row r="145" spans="1:14" s="79" customFormat="1" ht="24" x14ac:dyDescent="0.2">
      <c r="A145" s="220">
        <f t="shared" si="16"/>
        <v>139</v>
      </c>
      <c r="B145" s="76" t="s">
        <v>51</v>
      </c>
      <c r="C145" s="81" t="s">
        <v>1448</v>
      </c>
      <c r="D145" s="225" t="s">
        <v>1459</v>
      </c>
      <c r="E145" s="225" t="s">
        <v>445</v>
      </c>
      <c r="F145" s="81" t="s">
        <v>1460</v>
      </c>
      <c r="G145" s="83">
        <v>41509</v>
      </c>
      <c r="H145" s="113">
        <f t="shared" si="14"/>
        <v>43334</v>
      </c>
      <c r="I145" s="77" t="s">
        <v>102</v>
      </c>
      <c r="J145" s="142">
        <v>2013</v>
      </c>
      <c r="K145" s="79" t="str">
        <f t="shared" si="15"/>
        <v>2013 MoU</v>
      </c>
    </row>
    <row r="146" spans="1:14" s="79" customFormat="1" ht="24" x14ac:dyDescent="0.2">
      <c r="A146" s="220">
        <f t="shared" si="16"/>
        <v>140</v>
      </c>
      <c r="B146" s="259" t="s">
        <v>51</v>
      </c>
      <c r="C146" s="81" t="s">
        <v>1632</v>
      </c>
      <c r="D146" s="225" t="s">
        <v>1646</v>
      </c>
      <c r="E146" s="225" t="s">
        <v>445</v>
      </c>
      <c r="F146" s="81" t="s">
        <v>1647</v>
      </c>
      <c r="G146" s="83">
        <v>41526</v>
      </c>
      <c r="H146" s="113">
        <f t="shared" si="14"/>
        <v>43351</v>
      </c>
      <c r="I146" s="77" t="s">
        <v>102</v>
      </c>
      <c r="J146" s="142">
        <v>2013</v>
      </c>
      <c r="K146" s="79" t="str">
        <f t="shared" si="15"/>
        <v>2013 MoU</v>
      </c>
      <c r="N146" s="332"/>
    </row>
    <row r="147" spans="1:14" s="79" customFormat="1" ht="36" x14ac:dyDescent="0.2">
      <c r="A147" s="220">
        <f t="shared" si="16"/>
        <v>141</v>
      </c>
      <c r="B147" s="76" t="s">
        <v>51</v>
      </c>
      <c r="C147" s="81" t="s">
        <v>1461</v>
      </c>
      <c r="D147" s="280" t="s">
        <v>1462</v>
      </c>
      <c r="E147" s="134" t="s">
        <v>445</v>
      </c>
      <c r="F147" s="281" t="s">
        <v>1463</v>
      </c>
      <c r="G147" s="83">
        <v>41528</v>
      </c>
      <c r="H147" s="82">
        <f>+G147+(365*5)</f>
        <v>43353</v>
      </c>
      <c r="I147" s="77" t="s">
        <v>1464</v>
      </c>
      <c r="J147" s="142">
        <v>2013</v>
      </c>
      <c r="K147" s="79" t="str">
        <f t="shared" si="15"/>
        <v>2013 MoU</v>
      </c>
    </row>
    <row r="148" spans="1:14" s="79" customFormat="1" ht="24" x14ac:dyDescent="0.2">
      <c r="A148" s="220">
        <f t="shared" si="16"/>
        <v>142</v>
      </c>
      <c r="B148" s="76" t="s">
        <v>167</v>
      </c>
      <c r="C148" s="81" t="s">
        <v>1474</v>
      </c>
      <c r="D148" s="225" t="s">
        <v>1475</v>
      </c>
      <c r="E148" s="225" t="s">
        <v>445</v>
      </c>
      <c r="F148" s="81" t="s">
        <v>1476</v>
      </c>
      <c r="G148" s="83">
        <v>41533</v>
      </c>
      <c r="H148" s="82">
        <f>+G148+(365*3)</f>
        <v>42628</v>
      </c>
      <c r="I148" s="77" t="s">
        <v>1477</v>
      </c>
      <c r="J148" s="142">
        <v>2013</v>
      </c>
      <c r="K148" s="79" t="str">
        <f t="shared" si="15"/>
        <v>2013 PKS</v>
      </c>
    </row>
    <row r="149" spans="1:14" s="292" customFormat="1" ht="12.75" x14ac:dyDescent="0.2">
      <c r="A149" s="220">
        <f t="shared" si="16"/>
        <v>143</v>
      </c>
      <c r="B149" s="51" t="s">
        <v>167</v>
      </c>
      <c r="C149" s="73" t="s">
        <v>1763</v>
      </c>
      <c r="D149" s="102" t="s">
        <v>1764</v>
      </c>
      <c r="E149" s="102" t="s">
        <v>445</v>
      </c>
      <c r="F149" s="73" t="s">
        <v>1765</v>
      </c>
      <c r="G149" s="80" t="s">
        <v>1846</v>
      </c>
      <c r="H149" s="103" t="s">
        <v>1767</v>
      </c>
      <c r="I149" s="65" t="s">
        <v>1768</v>
      </c>
      <c r="J149" s="291">
        <v>2013</v>
      </c>
      <c r="K149" s="292" t="str">
        <f t="shared" si="15"/>
        <v>2013 PKS</v>
      </c>
    </row>
    <row r="150" spans="1:14" s="79" customFormat="1" ht="12.75" x14ac:dyDescent="0.2">
      <c r="A150" s="220">
        <f t="shared" si="16"/>
        <v>144</v>
      </c>
      <c r="B150" s="259" t="s">
        <v>51</v>
      </c>
      <c r="C150" s="81" t="s">
        <v>1504</v>
      </c>
      <c r="D150" s="225" t="s">
        <v>1505</v>
      </c>
      <c r="E150" s="225" t="s">
        <v>445</v>
      </c>
      <c r="F150" s="81" t="s">
        <v>1506</v>
      </c>
      <c r="G150" s="83">
        <v>41550</v>
      </c>
      <c r="H150" s="82">
        <f>+G150+(365*5)</f>
        <v>43375</v>
      </c>
      <c r="I150" s="77" t="s">
        <v>102</v>
      </c>
      <c r="J150" s="142">
        <v>2013</v>
      </c>
      <c r="K150" s="79" t="str">
        <f t="shared" si="15"/>
        <v>2013 MoU</v>
      </c>
    </row>
    <row r="151" spans="1:14" s="79" customFormat="1" ht="36" x14ac:dyDescent="0.2">
      <c r="A151" s="220">
        <f t="shared" si="16"/>
        <v>145</v>
      </c>
      <c r="B151" s="76" t="s">
        <v>51</v>
      </c>
      <c r="C151" s="81" t="s">
        <v>1478</v>
      </c>
      <c r="D151" s="225" t="s">
        <v>1479</v>
      </c>
      <c r="E151" s="225" t="s">
        <v>445</v>
      </c>
      <c r="F151" s="81" t="s">
        <v>1480</v>
      </c>
      <c r="G151" s="83">
        <v>41569</v>
      </c>
      <c r="H151" s="82">
        <f>+G151+(365*3)</f>
        <v>42664</v>
      </c>
      <c r="I151" s="77" t="s">
        <v>1481</v>
      </c>
      <c r="J151" s="142">
        <v>2013</v>
      </c>
      <c r="K151" s="79" t="str">
        <f t="shared" si="15"/>
        <v>2013 MoU</v>
      </c>
    </row>
    <row r="152" spans="1:14" s="79" customFormat="1" x14ac:dyDescent="0.2">
      <c r="A152" s="220">
        <f t="shared" si="16"/>
        <v>146</v>
      </c>
      <c r="B152" s="76" t="s">
        <v>167</v>
      </c>
      <c r="C152" s="81" t="s">
        <v>484</v>
      </c>
      <c r="D152" s="225" t="s">
        <v>1482</v>
      </c>
      <c r="E152" s="225" t="s">
        <v>445</v>
      </c>
      <c r="F152" s="81" t="s">
        <v>1483</v>
      </c>
      <c r="G152" s="83">
        <v>41571</v>
      </c>
      <c r="H152" s="113" t="s">
        <v>1484</v>
      </c>
      <c r="I152" s="77" t="s">
        <v>855</v>
      </c>
      <c r="J152" s="142">
        <v>2013</v>
      </c>
      <c r="K152" s="79" t="str">
        <f t="shared" si="15"/>
        <v>2013 PKS</v>
      </c>
    </row>
    <row r="153" spans="1:14" s="79" customFormat="1" x14ac:dyDescent="0.2">
      <c r="A153" s="220">
        <f t="shared" si="16"/>
        <v>147</v>
      </c>
      <c r="B153" s="76" t="s">
        <v>51</v>
      </c>
      <c r="C153" s="81" t="s">
        <v>1494</v>
      </c>
      <c r="D153" s="225" t="s">
        <v>1495</v>
      </c>
      <c r="E153" s="225" t="s">
        <v>445</v>
      </c>
      <c r="F153" s="81" t="s">
        <v>1496</v>
      </c>
      <c r="G153" s="83">
        <v>41577</v>
      </c>
      <c r="H153" s="82">
        <f>+G153+(365*5)</f>
        <v>43402</v>
      </c>
      <c r="I153" s="77" t="s">
        <v>102</v>
      </c>
      <c r="J153" s="142">
        <v>2013</v>
      </c>
      <c r="K153" s="79" t="str">
        <f t="shared" si="15"/>
        <v>2013 MoU</v>
      </c>
    </row>
    <row r="154" spans="1:14" s="79" customFormat="1" ht="24" x14ac:dyDescent="0.2">
      <c r="A154" s="220">
        <f t="shared" si="16"/>
        <v>148</v>
      </c>
      <c r="B154" s="259" t="s">
        <v>51</v>
      </c>
      <c r="C154" s="81" t="s">
        <v>1507</v>
      </c>
      <c r="D154" s="225" t="s">
        <v>1508</v>
      </c>
      <c r="E154" s="225" t="s">
        <v>445</v>
      </c>
      <c r="F154" s="81" t="s">
        <v>1509</v>
      </c>
      <c r="G154" s="83">
        <v>41589</v>
      </c>
      <c r="H154" s="82">
        <f>+G154+(365*5)</f>
        <v>43414</v>
      </c>
      <c r="I154" s="77" t="s">
        <v>102</v>
      </c>
      <c r="J154" s="142">
        <v>2013</v>
      </c>
      <c r="K154" s="79" t="str">
        <f t="shared" si="15"/>
        <v>2013 MoU</v>
      </c>
    </row>
    <row r="155" spans="1:14" s="79" customFormat="1" ht="24" x14ac:dyDescent="0.2">
      <c r="A155" s="220">
        <f t="shared" si="16"/>
        <v>149</v>
      </c>
      <c r="B155" s="259" t="s">
        <v>167</v>
      </c>
      <c r="C155" s="81" t="s">
        <v>1519</v>
      </c>
      <c r="D155" s="225" t="s">
        <v>1520</v>
      </c>
      <c r="E155" s="225" t="s">
        <v>445</v>
      </c>
      <c r="F155" s="81" t="s">
        <v>1521</v>
      </c>
      <c r="G155" s="83" t="s">
        <v>1522</v>
      </c>
      <c r="H155" s="113" t="s">
        <v>1523</v>
      </c>
      <c r="I155" s="77" t="s">
        <v>102</v>
      </c>
      <c r="J155" s="142">
        <v>2013</v>
      </c>
      <c r="K155" s="79" t="str">
        <f t="shared" si="15"/>
        <v>2013 PKS</v>
      </c>
    </row>
    <row r="156" spans="1:14" s="79" customFormat="1" ht="36" x14ac:dyDescent="0.2">
      <c r="A156" s="220">
        <f t="shared" si="16"/>
        <v>150</v>
      </c>
      <c r="B156" s="259" t="s">
        <v>51</v>
      </c>
      <c r="C156" s="81" t="s">
        <v>1524</v>
      </c>
      <c r="D156" s="225" t="s">
        <v>1525</v>
      </c>
      <c r="E156" s="225" t="s">
        <v>445</v>
      </c>
      <c r="F156" s="81" t="s">
        <v>1526</v>
      </c>
      <c r="G156" s="83">
        <v>41624</v>
      </c>
      <c r="H156" s="82">
        <f>+G156+(365*3)</f>
        <v>42719</v>
      </c>
      <c r="I156" s="77" t="s">
        <v>1527</v>
      </c>
      <c r="J156" s="142">
        <v>2013</v>
      </c>
      <c r="K156" s="79" t="str">
        <f t="shared" si="15"/>
        <v>2013 MoU</v>
      </c>
    </row>
    <row r="157" spans="1:14" s="79" customFormat="1" ht="48" x14ac:dyDescent="0.2">
      <c r="A157" s="220">
        <f t="shared" si="16"/>
        <v>151</v>
      </c>
      <c r="B157" s="259" t="s">
        <v>51</v>
      </c>
      <c r="C157" s="81" t="s">
        <v>1596</v>
      </c>
      <c r="D157" s="225" t="s">
        <v>1597</v>
      </c>
      <c r="E157" s="225" t="s">
        <v>445</v>
      </c>
      <c r="F157" s="81" t="s">
        <v>1598</v>
      </c>
      <c r="G157" s="83">
        <v>41620</v>
      </c>
      <c r="H157" s="82">
        <f>+G157+(365*5)</f>
        <v>43445</v>
      </c>
      <c r="I157" s="77" t="s">
        <v>1599</v>
      </c>
      <c r="J157" s="142">
        <v>2013</v>
      </c>
      <c r="K157" s="79" t="str">
        <f t="shared" si="15"/>
        <v>2013 MoU</v>
      </c>
    </row>
    <row r="158" spans="1:14" s="79" customFormat="1" ht="24" x14ac:dyDescent="0.2">
      <c r="A158" s="220">
        <f t="shared" si="16"/>
        <v>152</v>
      </c>
      <c r="B158" s="259" t="s">
        <v>51</v>
      </c>
      <c r="C158" s="81" t="s">
        <v>1544</v>
      </c>
      <c r="D158" s="225" t="s">
        <v>1545</v>
      </c>
      <c r="E158" s="225" t="s">
        <v>445</v>
      </c>
      <c r="F158" s="81" t="s">
        <v>1546</v>
      </c>
      <c r="G158" s="83">
        <v>41625</v>
      </c>
      <c r="H158" s="82">
        <f>+G158+(365*5)</f>
        <v>43450</v>
      </c>
      <c r="I158" s="77" t="s">
        <v>1547</v>
      </c>
      <c r="J158" s="142">
        <v>2013</v>
      </c>
      <c r="K158" s="79" t="str">
        <f t="shared" si="15"/>
        <v>2013 MoU</v>
      </c>
    </row>
    <row r="159" spans="1:14" s="79" customFormat="1" ht="72" x14ac:dyDescent="0.2">
      <c r="A159" s="220">
        <f t="shared" si="16"/>
        <v>153</v>
      </c>
      <c r="B159" s="259" t="s">
        <v>167</v>
      </c>
      <c r="C159" s="81" t="s">
        <v>1737</v>
      </c>
      <c r="D159" s="225" t="s">
        <v>1738</v>
      </c>
      <c r="E159" s="225" t="s">
        <v>445</v>
      </c>
      <c r="F159" s="81" t="s">
        <v>1739</v>
      </c>
      <c r="G159" s="83">
        <v>41631</v>
      </c>
      <c r="H159" s="82">
        <f>+G159+(365*3)</f>
        <v>42726</v>
      </c>
      <c r="I159" s="77" t="s">
        <v>1740</v>
      </c>
      <c r="J159" s="142">
        <v>2013</v>
      </c>
      <c r="K159" s="79" t="str">
        <f t="shared" si="15"/>
        <v>2013 PKS</v>
      </c>
    </row>
    <row r="160" spans="1:14" s="79" customFormat="1" ht="12.75" x14ac:dyDescent="0.2">
      <c r="A160" s="220">
        <f t="shared" si="16"/>
        <v>154</v>
      </c>
      <c r="B160" s="259" t="s">
        <v>51</v>
      </c>
      <c r="C160" s="81" t="s">
        <v>1823</v>
      </c>
      <c r="D160" s="225" t="s">
        <v>1824</v>
      </c>
      <c r="E160" s="225" t="s">
        <v>445</v>
      </c>
      <c r="F160" s="81" t="s">
        <v>1825</v>
      </c>
      <c r="G160" s="83">
        <v>41641</v>
      </c>
      <c r="H160" s="82">
        <f>+G160+(365*5)</f>
        <v>43466</v>
      </c>
      <c r="I160" s="77" t="s">
        <v>102</v>
      </c>
      <c r="J160" s="142">
        <v>2014</v>
      </c>
      <c r="K160" s="79" t="str">
        <f t="shared" ref="K160:K162" si="17">+J160&amp; " "&amp;B160</f>
        <v>2014 MoU</v>
      </c>
    </row>
    <row r="161" spans="1:11" s="79" customFormat="1" ht="49.5" customHeight="1" x14ac:dyDescent="0.2">
      <c r="A161" s="220">
        <f t="shared" si="16"/>
        <v>155</v>
      </c>
      <c r="B161" s="259" t="s">
        <v>167</v>
      </c>
      <c r="C161" s="81" t="s">
        <v>1847</v>
      </c>
      <c r="D161" s="225" t="s">
        <v>1848</v>
      </c>
      <c r="E161" s="225"/>
      <c r="F161" s="81"/>
      <c r="G161" s="83" t="s">
        <v>1849</v>
      </c>
      <c r="H161" s="82" t="s">
        <v>1850</v>
      </c>
      <c r="I161" s="77" t="s">
        <v>1851</v>
      </c>
      <c r="J161" s="142">
        <v>2014</v>
      </c>
      <c r="K161" s="79" t="str">
        <f t="shared" si="17"/>
        <v>2014 PKS</v>
      </c>
    </row>
    <row r="162" spans="1:11" s="79" customFormat="1" ht="49.5" customHeight="1" x14ac:dyDescent="0.2">
      <c r="A162" s="220">
        <f t="shared" si="16"/>
        <v>156</v>
      </c>
      <c r="B162" s="259" t="s">
        <v>167</v>
      </c>
      <c r="C162" s="81" t="s">
        <v>1916</v>
      </c>
      <c r="D162" s="225" t="s">
        <v>1912</v>
      </c>
      <c r="E162" s="225" t="s">
        <v>445</v>
      </c>
      <c r="F162" s="81" t="s">
        <v>1913</v>
      </c>
      <c r="G162" s="83">
        <v>41652</v>
      </c>
      <c r="H162" s="82" t="s">
        <v>1914</v>
      </c>
      <c r="I162" s="77" t="s">
        <v>1923</v>
      </c>
      <c r="J162" s="142">
        <v>2014</v>
      </c>
      <c r="K162" s="79" t="str">
        <f t="shared" si="17"/>
        <v>2014 PKS</v>
      </c>
    </row>
    <row r="163" spans="1:11" s="79" customFormat="1" ht="12.75" x14ac:dyDescent="0.2">
      <c r="A163" s="220">
        <f t="shared" si="16"/>
        <v>157</v>
      </c>
      <c r="B163" s="259" t="s">
        <v>51</v>
      </c>
      <c r="C163" s="81" t="s">
        <v>1621</v>
      </c>
      <c r="D163" s="225" t="s">
        <v>1622</v>
      </c>
      <c r="E163" s="225" t="s">
        <v>445</v>
      </c>
      <c r="F163" s="81" t="s">
        <v>1623</v>
      </c>
      <c r="G163" s="83" t="s">
        <v>1624</v>
      </c>
      <c r="H163" s="113" t="s">
        <v>1625</v>
      </c>
      <c r="I163" s="77" t="s">
        <v>102</v>
      </c>
      <c r="J163" s="142">
        <v>2014</v>
      </c>
      <c r="K163" s="79" t="str">
        <f t="shared" si="15"/>
        <v>2014 MoU</v>
      </c>
    </row>
    <row r="164" spans="1:11" s="79" customFormat="1" ht="49.5" customHeight="1" x14ac:dyDescent="0.2">
      <c r="A164" s="220">
        <f t="shared" si="16"/>
        <v>158</v>
      </c>
      <c r="B164" s="259" t="s">
        <v>167</v>
      </c>
      <c r="C164" s="81" t="s">
        <v>1916</v>
      </c>
      <c r="D164" s="225" t="s">
        <v>1917</v>
      </c>
      <c r="E164" s="225" t="s">
        <v>445</v>
      </c>
      <c r="F164" s="81" t="s">
        <v>1918</v>
      </c>
      <c r="G164" s="83">
        <v>41673</v>
      </c>
      <c r="H164" s="82" t="s">
        <v>1919</v>
      </c>
      <c r="I164" s="77" t="s">
        <v>1915</v>
      </c>
      <c r="J164" s="142">
        <v>2014</v>
      </c>
      <c r="K164" s="79" t="str">
        <f t="shared" si="15"/>
        <v>2014 PKS</v>
      </c>
    </row>
    <row r="165" spans="1:11" s="79" customFormat="1" ht="12.75" x14ac:dyDescent="0.2">
      <c r="A165" s="220">
        <f t="shared" si="16"/>
        <v>159</v>
      </c>
      <c r="B165" s="259" t="s">
        <v>51</v>
      </c>
      <c r="C165" s="81" t="s">
        <v>662</v>
      </c>
      <c r="D165" s="225" t="s">
        <v>1826</v>
      </c>
      <c r="E165" s="225" t="s">
        <v>445</v>
      </c>
      <c r="F165" s="81" t="s">
        <v>1827</v>
      </c>
      <c r="G165" s="83">
        <v>41673</v>
      </c>
      <c r="H165" s="82">
        <f>+G165+(365*5)</f>
        <v>43498</v>
      </c>
      <c r="I165" s="77" t="s">
        <v>102</v>
      </c>
      <c r="J165" s="142">
        <v>2014</v>
      </c>
      <c r="K165" s="79" t="str">
        <f t="shared" ref="K165" si="18">+J165&amp; " "&amp;B165</f>
        <v>2014 MoU</v>
      </c>
    </row>
    <row r="166" spans="1:11" s="79" customFormat="1" ht="12.75" x14ac:dyDescent="0.2">
      <c r="A166" s="220">
        <f t="shared" si="16"/>
        <v>160</v>
      </c>
      <c r="B166" s="259" t="s">
        <v>51</v>
      </c>
      <c r="C166" s="81" t="s">
        <v>1633</v>
      </c>
      <c r="D166" s="225" t="s">
        <v>1634</v>
      </c>
      <c r="E166" s="225" t="s">
        <v>445</v>
      </c>
      <c r="F166" s="81" t="s">
        <v>1635</v>
      </c>
      <c r="G166" s="83">
        <v>41674</v>
      </c>
      <c r="H166" s="82">
        <f>+G166+(365*5)</f>
        <v>43499</v>
      </c>
      <c r="I166" s="77" t="s">
        <v>102</v>
      </c>
      <c r="J166" s="142">
        <v>2014</v>
      </c>
      <c r="K166" s="79" t="str">
        <f t="shared" si="15"/>
        <v>2014 MoU</v>
      </c>
    </row>
    <row r="167" spans="1:11" s="79" customFormat="1" ht="36" x14ac:dyDescent="0.2">
      <c r="A167" s="220">
        <f t="shared" si="16"/>
        <v>161</v>
      </c>
      <c r="B167" s="259" t="s">
        <v>167</v>
      </c>
      <c r="C167" s="81" t="s">
        <v>1939</v>
      </c>
      <c r="D167" s="225" t="s">
        <v>1940</v>
      </c>
      <c r="E167" s="225" t="s">
        <v>445</v>
      </c>
      <c r="F167" s="81" t="s">
        <v>1941</v>
      </c>
      <c r="G167" s="83" t="s">
        <v>1942</v>
      </c>
      <c r="H167" s="82" t="s">
        <v>1943</v>
      </c>
      <c r="I167" s="77" t="s">
        <v>1944</v>
      </c>
      <c r="J167" s="142">
        <v>2014</v>
      </c>
      <c r="K167" s="79" t="str">
        <f t="shared" si="15"/>
        <v>2014 PKS</v>
      </c>
    </row>
    <row r="168" spans="1:11" s="79" customFormat="1" ht="84" x14ac:dyDescent="0.2">
      <c r="A168" s="220">
        <f t="shared" si="16"/>
        <v>162</v>
      </c>
      <c r="B168" s="259" t="s">
        <v>51</v>
      </c>
      <c r="C168" s="81" t="s">
        <v>1805</v>
      </c>
      <c r="D168" s="225" t="s">
        <v>1802</v>
      </c>
      <c r="E168" s="225" t="s">
        <v>445</v>
      </c>
      <c r="F168" s="81" t="s">
        <v>1803</v>
      </c>
      <c r="G168" s="83">
        <v>41684</v>
      </c>
      <c r="H168" s="82">
        <f>+G168+(365*5)</f>
        <v>43509</v>
      </c>
      <c r="I168" s="77" t="s">
        <v>1804</v>
      </c>
      <c r="J168" s="142">
        <v>2014</v>
      </c>
      <c r="K168" s="79" t="str">
        <f t="shared" si="15"/>
        <v>2014 MoU</v>
      </c>
    </row>
    <row r="169" spans="1:11" s="79" customFormat="1" ht="24" x14ac:dyDescent="0.2">
      <c r="A169" s="220">
        <f t="shared" si="16"/>
        <v>163</v>
      </c>
      <c r="B169" s="259" t="s">
        <v>167</v>
      </c>
      <c r="C169" s="81" t="s">
        <v>1544</v>
      </c>
      <c r="D169" s="225" t="s">
        <v>1662</v>
      </c>
      <c r="E169" s="225" t="s">
        <v>445</v>
      </c>
      <c r="F169" s="81" t="s">
        <v>1663</v>
      </c>
      <c r="G169" s="83">
        <v>41684</v>
      </c>
      <c r="H169" s="82">
        <f>+G169+(365*4)</f>
        <v>43144</v>
      </c>
      <c r="I169" s="77" t="s">
        <v>1547</v>
      </c>
      <c r="J169" s="142">
        <v>2014</v>
      </c>
      <c r="K169" s="79" t="str">
        <f t="shared" si="15"/>
        <v>2014 PKS</v>
      </c>
    </row>
    <row r="170" spans="1:11" s="79" customFormat="1" ht="49.5" customHeight="1" x14ac:dyDescent="0.2">
      <c r="A170" s="220">
        <f t="shared" si="16"/>
        <v>164</v>
      </c>
      <c r="B170" s="259" t="s">
        <v>167</v>
      </c>
      <c r="C170" s="81" t="s">
        <v>1916</v>
      </c>
      <c r="D170" s="225" t="s">
        <v>1920</v>
      </c>
      <c r="E170" s="225" t="s">
        <v>445</v>
      </c>
      <c r="F170" s="81" t="s">
        <v>1921</v>
      </c>
      <c r="G170" s="83">
        <v>41687</v>
      </c>
      <c r="H170" s="82">
        <v>41759</v>
      </c>
      <c r="I170" s="77" t="s">
        <v>1922</v>
      </c>
      <c r="J170" s="142">
        <v>2014</v>
      </c>
      <c r="K170" s="79" t="str">
        <f t="shared" ref="K170" si="19">+J170&amp; " "&amp;B170</f>
        <v>2014 PKS</v>
      </c>
    </row>
    <row r="171" spans="1:11" s="79" customFormat="1" ht="24" x14ac:dyDescent="0.2">
      <c r="A171" s="220">
        <f t="shared" si="16"/>
        <v>165</v>
      </c>
      <c r="B171" s="259" t="s">
        <v>167</v>
      </c>
      <c r="C171" s="81" t="s">
        <v>1339</v>
      </c>
      <c r="D171" s="225" t="s">
        <v>1758</v>
      </c>
      <c r="E171" s="225" t="s">
        <v>445</v>
      </c>
      <c r="F171" s="81" t="s">
        <v>1759</v>
      </c>
      <c r="G171" s="83">
        <v>41694</v>
      </c>
      <c r="H171" s="82">
        <f>+G171+(365*2)</f>
        <v>42424</v>
      </c>
      <c r="I171" s="77" t="s">
        <v>1760</v>
      </c>
      <c r="J171" s="142">
        <v>2014</v>
      </c>
      <c r="K171" s="79" t="str">
        <f t="shared" si="15"/>
        <v>2014 PKS</v>
      </c>
    </row>
    <row r="172" spans="1:11" s="79" customFormat="1" ht="36" x14ac:dyDescent="0.2">
      <c r="A172" s="220">
        <f t="shared" si="16"/>
        <v>166</v>
      </c>
      <c r="B172" s="259" t="s">
        <v>51</v>
      </c>
      <c r="C172" s="81" t="s">
        <v>1772</v>
      </c>
      <c r="D172" s="225"/>
      <c r="E172" s="225"/>
      <c r="F172" s="81"/>
      <c r="G172" s="83" t="s">
        <v>1769</v>
      </c>
      <c r="H172" s="83" t="s">
        <v>1770</v>
      </c>
      <c r="I172" s="77" t="s">
        <v>1771</v>
      </c>
      <c r="J172" s="142">
        <v>2014</v>
      </c>
      <c r="K172" s="79" t="str">
        <f t="shared" si="15"/>
        <v>2014 MoU</v>
      </c>
    </row>
    <row r="173" spans="1:11" s="79" customFormat="1" ht="36" x14ac:dyDescent="0.2">
      <c r="A173" s="220">
        <f t="shared" si="16"/>
        <v>167</v>
      </c>
      <c r="B173" s="259" t="s">
        <v>51</v>
      </c>
      <c r="C173" s="81" t="s">
        <v>1990</v>
      </c>
      <c r="D173" s="225" t="s">
        <v>1991</v>
      </c>
      <c r="E173" s="225"/>
      <c r="F173" s="81" t="s">
        <v>1992</v>
      </c>
      <c r="G173" s="83">
        <v>41701</v>
      </c>
      <c r="H173" s="82">
        <f>+G173+(365*5)</f>
        <v>43526</v>
      </c>
      <c r="I173" s="77" t="s">
        <v>1993</v>
      </c>
      <c r="J173" s="142">
        <v>2014</v>
      </c>
      <c r="K173" s="79" t="str">
        <f t="shared" si="15"/>
        <v>2014 MoU</v>
      </c>
    </row>
    <row r="174" spans="1:11" s="79" customFormat="1" ht="60" x14ac:dyDescent="0.2">
      <c r="A174" s="220">
        <f t="shared" si="16"/>
        <v>168</v>
      </c>
      <c r="B174" s="259" t="s">
        <v>167</v>
      </c>
      <c r="C174" s="81" t="s">
        <v>1621</v>
      </c>
      <c r="D174" s="225" t="s">
        <v>1818</v>
      </c>
      <c r="E174" s="225" t="s">
        <v>445</v>
      </c>
      <c r="F174" s="81" t="s">
        <v>1819</v>
      </c>
      <c r="G174" s="83" t="s">
        <v>1820</v>
      </c>
      <c r="H174" s="82" t="s">
        <v>1677</v>
      </c>
      <c r="I174" s="77" t="s">
        <v>1821</v>
      </c>
      <c r="J174" s="142">
        <v>2014</v>
      </c>
      <c r="K174" s="79" t="str">
        <f>+J174&amp; " "&amp;B174</f>
        <v>2014 PKS</v>
      </c>
    </row>
    <row r="175" spans="1:11" s="79" customFormat="1" ht="24" x14ac:dyDescent="0.2">
      <c r="A175" s="220">
        <f t="shared" si="16"/>
        <v>169</v>
      </c>
      <c r="B175" s="259" t="s">
        <v>167</v>
      </c>
      <c r="C175" s="81" t="s">
        <v>886</v>
      </c>
      <c r="D175" s="225" t="s">
        <v>1753</v>
      </c>
      <c r="E175" s="225" t="s">
        <v>445</v>
      </c>
      <c r="F175" s="81" t="s">
        <v>1754</v>
      </c>
      <c r="G175" s="83">
        <v>41711</v>
      </c>
      <c r="H175" s="82" t="s">
        <v>1757</v>
      </c>
      <c r="I175" s="77" t="s">
        <v>1756</v>
      </c>
      <c r="J175" s="142">
        <v>2014</v>
      </c>
      <c r="K175" s="79" t="str">
        <f t="shared" ref="K175:K176" si="20">+J175&amp; " "&amp;B175</f>
        <v>2014 PKS</v>
      </c>
    </row>
    <row r="176" spans="1:11" s="79" customFormat="1" ht="12.75" x14ac:dyDescent="0.2">
      <c r="A176" s="220">
        <f t="shared" si="16"/>
        <v>170</v>
      </c>
      <c r="B176" s="259" t="s">
        <v>51</v>
      </c>
      <c r="C176" s="81" t="s">
        <v>136</v>
      </c>
      <c r="D176" s="225" t="s">
        <v>1733</v>
      </c>
      <c r="E176" s="225" t="s">
        <v>445</v>
      </c>
      <c r="F176" s="81" t="s">
        <v>1755</v>
      </c>
      <c r="G176" s="83">
        <v>41722</v>
      </c>
      <c r="H176" s="82">
        <f>+G176+(365*3)</f>
        <v>42817</v>
      </c>
      <c r="I176" s="77" t="s">
        <v>102</v>
      </c>
      <c r="J176" s="142">
        <v>2014</v>
      </c>
      <c r="K176" s="79" t="str">
        <f t="shared" si="20"/>
        <v>2014 MoU</v>
      </c>
    </row>
    <row r="177" spans="1:11" s="79" customFormat="1" ht="12.75" x14ac:dyDescent="0.2">
      <c r="A177" s="220">
        <f t="shared" si="16"/>
        <v>171</v>
      </c>
      <c r="B177" s="259" t="s">
        <v>51</v>
      </c>
      <c r="C177" s="81" t="s">
        <v>1734</v>
      </c>
      <c r="D177" s="225" t="s">
        <v>1735</v>
      </c>
      <c r="E177" s="225" t="s">
        <v>445</v>
      </c>
      <c r="F177" s="81" t="s">
        <v>1736</v>
      </c>
      <c r="G177" s="83">
        <v>41722</v>
      </c>
      <c r="H177" s="82">
        <f>+G177+(365*5)</f>
        <v>43547</v>
      </c>
      <c r="I177" s="77" t="s">
        <v>102</v>
      </c>
      <c r="J177" s="142">
        <v>2014</v>
      </c>
      <c r="K177" s="79" t="str">
        <f t="shared" ref="K177:K223" si="21">+J177&amp; " "&amp;B177</f>
        <v>2014 MoU</v>
      </c>
    </row>
    <row r="178" spans="1:11" s="79" customFormat="1" ht="48" x14ac:dyDescent="0.2">
      <c r="A178" s="220">
        <f t="shared" si="16"/>
        <v>172</v>
      </c>
      <c r="B178" s="259" t="s">
        <v>51</v>
      </c>
      <c r="C178" s="81" t="s">
        <v>1799</v>
      </c>
      <c r="D178" s="225"/>
      <c r="E178" s="225" t="s">
        <v>445</v>
      </c>
      <c r="F178" s="81" t="s">
        <v>1800</v>
      </c>
      <c r="G178" s="83">
        <v>41751</v>
      </c>
      <c r="H178" s="82">
        <f>+G178+(365*5)</f>
        <v>43576</v>
      </c>
      <c r="I178" s="77" t="s">
        <v>1801</v>
      </c>
      <c r="J178" s="142">
        <v>2014</v>
      </c>
      <c r="K178" s="79" t="str">
        <f t="shared" si="21"/>
        <v>2014 MoU</v>
      </c>
    </row>
    <row r="179" spans="1:11" s="79" customFormat="1" ht="60" x14ac:dyDescent="0.2">
      <c r="A179" s="220">
        <f t="shared" si="16"/>
        <v>173</v>
      </c>
      <c r="B179" s="259" t="s">
        <v>51</v>
      </c>
      <c r="C179" s="81" t="s">
        <v>1822</v>
      </c>
      <c r="D179" s="225" t="s">
        <v>1806</v>
      </c>
      <c r="E179" s="225" t="s">
        <v>445</v>
      </c>
      <c r="F179" s="81" t="s">
        <v>1807</v>
      </c>
      <c r="G179" s="83">
        <v>41767</v>
      </c>
      <c r="H179" s="82">
        <f t="shared" ref="H179:H180" si="22">+G179+(365*3)</f>
        <v>42862</v>
      </c>
      <c r="I179" s="77" t="s">
        <v>1808</v>
      </c>
      <c r="J179" s="142">
        <v>2014</v>
      </c>
      <c r="K179" s="79" t="str">
        <f t="shared" ref="K179:K180" si="23">+J179&amp; " "&amp;B179</f>
        <v>2014 MoU</v>
      </c>
    </row>
    <row r="180" spans="1:11" s="79" customFormat="1" ht="48" x14ac:dyDescent="0.2">
      <c r="A180" s="220">
        <f t="shared" si="16"/>
        <v>174</v>
      </c>
      <c r="B180" s="259" t="s">
        <v>1809</v>
      </c>
      <c r="C180" s="81" t="s">
        <v>1822</v>
      </c>
      <c r="D180" s="225" t="s">
        <v>1815</v>
      </c>
      <c r="E180" s="225" t="s">
        <v>445</v>
      </c>
      <c r="F180" s="81" t="s">
        <v>1816</v>
      </c>
      <c r="G180" s="83">
        <v>41767</v>
      </c>
      <c r="H180" s="82">
        <f t="shared" si="22"/>
        <v>42862</v>
      </c>
      <c r="I180" s="77" t="s">
        <v>1817</v>
      </c>
      <c r="J180" s="142">
        <v>2014</v>
      </c>
      <c r="K180" s="79" t="str">
        <f t="shared" si="23"/>
        <v xml:space="preserve">2014 PKS </v>
      </c>
    </row>
    <row r="181" spans="1:11" s="79" customFormat="1" ht="24" x14ac:dyDescent="0.2">
      <c r="A181" s="220">
        <f t="shared" si="16"/>
        <v>175</v>
      </c>
      <c r="B181" s="259" t="s">
        <v>51</v>
      </c>
      <c r="C181" s="81" t="s">
        <v>1780</v>
      </c>
      <c r="D181" s="225" t="s">
        <v>1781</v>
      </c>
      <c r="E181" s="225" t="s">
        <v>445</v>
      </c>
      <c r="F181" s="81" t="s">
        <v>1782</v>
      </c>
      <c r="G181" s="83">
        <v>41768</v>
      </c>
      <c r="H181" s="82">
        <f>+G181+(365*3)</f>
        <v>42863</v>
      </c>
      <c r="I181" s="77" t="s">
        <v>1795</v>
      </c>
      <c r="J181" s="142">
        <v>2014</v>
      </c>
      <c r="K181" s="79" t="str">
        <f t="shared" si="21"/>
        <v>2014 MoU</v>
      </c>
    </row>
    <row r="182" spans="1:11" s="79" customFormat="1" x14ac:dyDescent="0.2">
      <c r="A182" s="220">
        <f t="shared" si="16"/>
        <v>176</v>
      </c>
      <c r="B182" s="76" t="s">
        <v>51</v>
      </c>
      <c r="C182" s="81" t="s">
        <v>1784</v>
      </c>
      <c r="D182" s="225"/>
      <c r="E182" s="225"/>
      <c r="F182" s="81"/>
      <c r="G182" s="83">
        <v>41768</v>
      </c>
      <c r="H182" s="82">
        <f t="shared" ref="H182:H185" si="24">+G182+(365*3)</f>
        <v>42863</v>
      </c>
      <c r="I182" s="77"/>
      <c r="J182" s="142">
        <v>2014</v>
      </c>
      <c r="K182" s="79" t="str">
        <f t="shared" si="21"/>
        <v>2014 MoU</v>
      </c>
    </row>
    <row r="183" spans="1:11" s="79" customFormat="1" ht="36" x14ac:dyDescent="0.2">
      <c r="A183" s="220">
        <f t="shared" si="16"/>
        <v>177</v>
      </c>
      <c r="B183" s="259" t="s">
        <v>167</v>
      </c>
      <c r="C183" s="81" t="s">
        <v>1785</v>
      </c>
      <c r="D183" s="225" t="s">
        <v>1786</v>
      </c>
      <c r="E183" s="225" t="s">
        <v>445</v>
      </c>
      <c r="F183" s="81" t="s">
        <v>1787</v>
      </c>
      <c r="G183" s="83">
        <v>41768</v>
      </c>
      <c r="H183" s="82">
        <f t="shared" si="24"/>
        <v>42863</v>
      </c>
      <c r="I183" s="77" t="s">
        <v>1788</v>
      </c>
      <c r="J183" s="142">
        <v>2014</v>
      </c>
      <c r="K183" s="79" t="str">
        <f t="shared" si="21"/>
        <v>2014 PKS</v>
      </c>
    </row>
    <row r="184" spans="1:11" s="79" customFormat="1" ht="36" x14ac:dyDescent="0.2">
      <c r="A184" s="220">
        <f t="shared" si="16"/>
        <v>178</v>
      </c>
      <c r="B184" s="259" t="s">
        <v>167</v>
      </c>
      <c r="C184" s="81" t="s">
        <v>1785</v>
      </c>
      <c r="D184" s="225" t="s">
        <v>1789</v>
      </c>
      <c r="E184" s="225" t="s">
        <v>445</v>
      </c>
      <c r="F184" s="81" t="s">
        <v>1793</v>
      </c>
      <c r="G184" s="83">
        <v>41768</v>
      </c>
      <c r="H184" s="82">
        <f>+G184+(365*2)</f>
        <v>42498</v>
      </c>
      <c r="I184" s="77" t="s">
        <v>1790</v>
      </c>
      <c r="J184" s="142">
        <v>2014</v>
      </c>
      <c r="K184" s="79" t="str">
        <f t="shared" si="21"/>
        <v>2014 PKS</v>
      </c>
    </row>
    <row r="185" spans="1:11" s="79" customFormat="1" ht="36" x14ac:dyDescent="0.2">
      <c r="A185" s="220">
        <f t="shared" si="16"/>
        <v>179</v>
      </c>
      <c r="B185" s="259" t="s">
        <v>167</v>
      </c>
      <c r="C185" s="81" t="s">
        <v>1785</v>
      </c>
      <c r="D185" s="225" t="s">
        <v>1791</v>
      </c>
      <c r="E185" s="225" t="s">
        <v>445</v>
      </c>
      <c r="F185" s="81" t="s">
        <v>1792</v>
      </c>
      <c r="G185" s="83">
        <v>41768</v>
      </c>
      <c r="H185" s="82">
        <f t="shared" si="24"/>
        <v>42863</v>
      </c>
      <c r="I185" s="77" t="s">
        <v>1794</v>
      </c>
      <c r="J185" s="142">
        <v>2014</v>
      </c>
      <c r="K185" s="79" t="str">
        <f t="shared" si="21"/>
        <v>2014 PKS</v>
      </c>
    </row>
    <row r="186" spans="1:11" s="79" customFormat="1" ht="96" x14ac:dyDescent="0.2">
      <c r="A186" s="220">
        <f t="shared" si="16"/>
        <v>180</v>
      </c>
      <c r="B186" s="259" t="s">
        <v>51</v>
      </c>
      <c r="C186" s="81" t="s">
        <v>1961</v>
      </c>
      <c r="D186" s="225" t="s">
        <v>1962</v>
      </c>
      <c r="E186" s="225" t="s">
        <v>445</v>
      </c>
      <c r="F186" s="81" t="s">
        <v>1963</v>
      </c>
      <c r="G186" s="83">
        <v>41768</v>
      </c>
      <c r="H186" s="82">
        <f>+G186+(365*3)</f>
        <v>42863</v>
      </c>
      <c r="I186" s="77" t="s">
        <v>1964</v>
      </c>
      <c r="J186" s="142">
        <v>2014</v>
      </c>
      <c r="K186" s="79" t="str">
        <f t="shared" si="21"/>
        <v>2014 MoU</v>
      </c>
    </row>
    <row r="187" spans="1:11" s="79" customFormat="1" ht="12.75" x14ac:dyDescent="0.2">
      <c r="A187" s="220">
        <f t="shared" si="16"/>
        <v>181</v>
      </c>
      <c r="B187" s="259" t="s">
        <v>51</v>
      </c>
      <c r="C187" s="81" t="s">
        <v>1828</v>
      </c>
      <c r="D187" s="225" t="s">
        <v>1829</v>
      </c>
      <c r="E187" s="225" t="s">
        <v>445</v>
      </c>
      <c r="F187" s="81" t="s">
        <v>1830</v>
      </c>
      <c r="G187" s="83">
        <v>41775</v>
      </c>
      <c r="H187" s="82">
        <f>+G187+(365*5)</f>
        <v>43600</v>
      </c>
      <c r="I187" s="77" t="s">
        <v>102</v>
      </c>
      <c r="J187" s="142">
        <v>2014</v>
      </c>
      <c r="K187" s="79" t="str">
        <f t="shared" si="21"/>
        <v>2014 MoU</v>
      </c>
    </row>
    <row r="188" spans="1:11" s="79" customFormat="1" ht="36" x14ac:dyDescent="0.2">
      <c r="A188" s="220">
        <f t="shared" si="16"/>
        <v>182</v>
      </c>
      <c r="B188" s="259" t="s">
        <v>51</v>
      </c>
      <c r="C188" s="81" t="s">
        <v>1996</v>
      </c>
      <c r="D188" s="225" t="s">
        <v>1997</v>
      </c>
      <c r="E188" s="225" t="s">
        <v>445</v>
      </c>
      <c r="F188" s="81" t="s">
        <v>1998</v>
      </c>
      <c r="G188" s="83">
        <v>41781</v>
      </c>
      <c r="H188" s="82">
        <f>+G188+(365*2)</f>
        <v>42511</v>
      </c>
      <c r="I188" s="77" t="s">
        <v>1999</v>
      </c>
      <c r="J188" s="142">
        <v>2014</v>
      </c>
      <c r="K188" s="79" t="str">
        <f t="shared" si="21"/>
        <v>2014 MoU</v>
      </c>
    </row>
    <row r="189" spans="1:11" s="79" customFormat="1" ht="36" x14ac:dyDescent="0.2">
      <c r="A189" s="220">
        <f t="shared" si="16"/>
        <v>183</v>
      </c>
      <c r="B189" s="259" t="s">
        <v>51</v>
      </c>
      <c r="C189" s="81" t="s">
        <v>1936</v>
      </c>
      <c r="D189" s="225" t="s">
        <v>1937</v>
      </c>
      <c r="E189" s="225" t="s">
        <v>445</v>
      </c>
      <c r="F189" s="81" t="s">
        <v>1960</v>
      </c>
      <c r="G189" s="83">
        <v>41833</v>
      </c>
      <c r="H189" s="113">
        <v>41944</v>
      </c>
      <c r="I189" s="77" t="s">
        <v>1938</v>
      </c>
      <c r="J189" s="142">
        <v>2014</v>
      </c>
      <c r="K189" s="79" t="str">
        <f t="shared" si="21"/>
        <v>2014 MoU</v>
      </c>
    </row>
    <row r="190" spans="1:11" s="79" customFormat="1" ht="36" x14ac:dyDescent="0.2">
      <c r="A190" s="220">
        <f t="shared" si="16"/>
        <v>184</v>
      </c>
      <c r="B190" s="259" t="s">
        <v>167</v>
      </c>
      <c r="C190" s="81" t="s">
        <v>796</v>
      </c>
      <c r="D190" s="225" t="s">
        <v>1965</v>
      </c>
      <c r="E190" s="225" t="s">
        <v>445</v>
      </c>
      <c r="F190" s="81" t="s">
        <v>1966</v>
      </c>
      <c r="G190" s="83">
        <v>41855</v>
      </c>
      <c r="H190" s="82">
        <f>+G190+(365*1)</f>
        <v>42220</v>
      </c>
      <c r="I190" s="77" t="s">
        <v>1967</v>
      </c>
      <c r="J190" s="142">
        <v>2014</v>
      </c>
      <c r="K190" s="79" t="str">
        <f t="shared" si="21"/>
        <v>2014 PKS</v>
      </c>
    </row>
    <row r="191" spans="1:11" s="79" customFormat="1" ht="60" x14ac:dyDescent="0.2">
      <c r="A191" s="220">
        <f t="shared" si="16"/>
        <v>185</v>
      </c>
      <c r="B191" s="259" t="s">
        <v>167</v>
      </c>
      <c r="C191" s="81" t="s">
        <v>2106</v>
      </c>
      <c r="D191" s="225" t="s">
        <v>2107</v>
      </c>
      <c r="E191" s="225" t="s">
        <v>445</v>
      </c>
      <c r="F191" s="81" t="s">
        <v>2108</v>
      </c>
      <c r="G191" s="83">
        <v>41856</v>
      </c>
      <c r="H191" s="82">
        <f>+G191+(120*1)</f>
        <v>41976</v>
      </c>
      <c r="I191" s="77" t="s">
        <v>2109</v>
      </c>
      <c r="J191" s="142">
        <v>2014</v>
      </c>
      <c r="K191" s="79" t="str">
        <f t="shared" si="21"/>
        <v>2014 PKS</v>
      </c>
    </row>
    <row r="192" spans="1:11" s="79" customFormat="1" ht="24" x14ac:dyDescent="0.2">
      <c r="A192" s="220">
        <f t="shared" si="16"/>
        <v>186</v>
      </c>
      <c r="B192" s="259" t="s">
        <v>167</v>
      </c>
      <c r="C192" s="81" t="s">
        <v>2051</v>
      </c>
      <c r="D192" s="225" t="s">
        <v>2052</v>
      </c>
      <c r="E192" s="225" t="s">
        <v>445</v>
      </c>
      <c r="F192" s="81" t="s">
        <v>2053</v>
      </c>
      <c r="G192" s="83" t="s">
        <v>1233</v>
      </c>
      <c r="H192" s="82" t="s">
        <v>2054</v>
      </c>
      <c r="I192" s="77" t="s">
        <v>120</v>
      </c>
      <c r="J192" s="142">
        <v>2014</v>
      </c>
      <c r="K192" s="79" t="str">
        <f t="shared" si="21"/>
        <v>2014 PKS</v>
      </c>
    </row>
    <row r="193" spans="1:11" s="79" customFormat="1" ht="36" x14ac:dyDescent="0.2">
      <c r="A193" s="220">
        <f t="shared" si="16"/>
        <v>187</v>
      </c>
      <c r="B193" s="259" t="s">
        <v>167</v>
      </c>
      <c r="C193" s="81" t="s">
        <v>2090</v>
      </c>
      <c r="D193" s="225" t="s">
        <v>2091</v>
      </c>
      <c r="E193" s="225"/>
      <c r="F193" s="81"/>
      <c r="G193" s="83">
        <v>41870</v>
      </c>
      <c r="H193" s="82">
        <f>+G193+(365*3)</f>
        <v>42965</v>
      </c>
      <c r="I193" s="77" t="s">
        <v>2092</v>
      </c>
      <c r="J193" s="142">
        <v>2014</v>
      </c>
      <c r="K193" s="79" t="str">
        <f t="shared" ref="K193:K194" si="25">+J193&amp; " "&amp;B193</f>
        <v>2014 PKS</v>
      </c>
    </row>
    <row r="194" spans="1:11" s="79" customFormat="1" ht="12.75" x14ac:dyDescent="0.2">
      <c r="A194" s="220">
        <f t="shared" si="16"/>
        <v>188</v>
      </c>
      <c r="B194" s="259" t="s">
        <v>51</v>
      </c>
      <c r="C194" s="81" t="s">
        <v>2110</v>
      </c>
      <c r="D194" s="225" t="s">
        <v>2111</v>
      </c>
      <c r="E194" s="225" t="s">
        <v>445</v>
      </c>
      <c r="F194" s="81" t="s">
        <v>2112</v>
      </c>
      <c r="G194" s="83">
        <v>41885</v>
      </c>
      <c r="H194" s="82">
        <f t="shared" ref="H194" si="26">+G194+(365*5)</f>
        <v>43710</v>
      </c>
      <c r="I194" s="77" t="s">
        <v>102</v>
      </c>
      <c r="J194" s="142">
        <v>2014</v>
      </c>
      <c r="K194" s="79" t="str">
        <f t="shared" si="25"/>
        <v>2014 MoU</v>
      </c>
    </row>
    <row r="195" spans="1:11" s="79" customFormat="1" ht="24" x14ac:dyDescent="0.2">
      <c r="A195" s="220">
        <f t="shared" si="16"/>
        <v>189</v>
      </c>
      <c r="B195" s="259" t="s">
        <v>51</v>
      </c>
      <c r="C195" s="81" t="s">
        <v>1971</v>
      </c>
      <c r="D195" s="225" t="s">
        <v>1972</v>
      </c>
      <c r="E195" s="225" t="s">
        <v>445</v>
      </c>
      <c r="F195" s="81" t="s">
        <v>1980</v>
      </c>
      <c r="G195" s="83">
        <v>41892</v>
      </c>
      <c r="H195" s="82">
        <f t="shared" ref="H195:H213" si="27">+G195+(365*5)</f>
        <v>43717</v>
      </c>
      <c r="I195" s="77" t="s">
        <v>102</v>
      </c>
      <c r="J195" s="142">
        <v>2014</v>
      </c>
      <c r="K195" s="79" t="str">
        <f t="shared" si="21"/>
        <v>2014 MoU</v>
      </c>
    </row>
    <row r="196" spans="1:11" s="79" customFormat="1" ht="36" x14ac:dyDescent="0.2">
      <c r="A196" s="220">
        <f t="shared" si="16"/>
        <v>190</v>
      </c>
      <c r="B196" s="259" t="s">
        <v>167</v>
      </c>
      <c r="C196" s="81" t="s">
        <v>2087</v>
      </c>
      <c r="D196" s="352" t="s">
        <v>2088</v>
      </c>
      <c r="E196" s="353"/>
      <c r="F196" s="354"/>
      <c r="G196" s="83">
        <v>41892</v>
      </c>
      <c r="H196" s="113" t="s">
        <v>1757</v>
      </c>
      <c r="I196" s="77" t="s">
        <v>2089</v>
      </c>
      <c r="J196" s="142">
        <v>2014</v>
      </c>
      <c r="K196" s="79" t="str">
        <f>+J196&amp; " "&amp;B196</f>
        <v>2014 PKS</v>
      </c>
    </row>
    <row r="197" spans="1:11" s="79" customFormat="1" ht="12.75" x14ac:dyDescent="0.2">
      <c r="A197" s="220">
        <f t="shared" si="16"/>
        <v>191</v>
      </c>
      <c r="B197" s="259" t="s">
        <v>51</v>
      </c>
      <c r="C197" s="81" t="s">
        <v>2000</v>
      </c>
      <c r="D197" s="225" t="s">
        <v>2001</v>
      </c>
      <c r="E197" s="225" t="s">
        <v>445</v>
      </c>
      <c r="F197" s="81" t="s">
        <v>2002</v>
      </c>
      <c r="G197" s="83">
        <v>41899</v>
      </c>
      <c r="H197" s="82">
        <f t="shared" si="27"/>
        <v>43724</v>
      </c>
      <c r="I197" s="77" t="s">
        <v>102</v>
      </c>
      <c r="J197" s="142">
        <v>2014</v>
      </c>
      <c r="K197" s="79" t="str">
        <f t="shared" si="21"/>
        <v>2014 MoU</v>
      </c>
    </row>
    <row r="198" spans="1:11" s="79" customFormat="1" ht="12.75" x14ac:dyDescent="0.2">
      <c r="A198" s="220">
        <f t="shared" si="16"/>
        <v>192</v>
      </c>
      <c r="B198" s="259" t="s">
        <v>51</v>
      </c>
      <c r="C198" s="81" t="s">
        <v>360</v>
      </c>
      <c r="D198" s="225" t="s">
        <v>2003</v>
      </c>
      <c r="E198" s="225" t="s">
        <v>445</v>
      </c>
      <c r="F198" s="81" t="s">
        <v>2004</v>
      </c>
      <c r="G198" s="83">
        <v>41900</v>
      </c>
      <c r="H198" s="82">
        <f t="shared" si="27"/>
        <v>43725</v>
      </c>
      <c r="I198" s="77" t="s">
        <v>102</v>
      </c>
      <c r="J198" s="142">
        <v>2014</v>
      </c>
      <c r="K198" s="79" t="str">
        <f t="shared" si="21"/>
        <v>2014 MoU</v>
      </c>
    </row>
    <row r="199" spans="1:11" s="79" customFormat="1" ht="12.75" x14ac:dyDescent="0.2">
      <c r="A199" s="220">
        <f t="shared" si="16"/>
        <v>193</v>
      </c>
      <c r="B199" s="259" t="s">
        <v>51</v>
      </c>
      <c r="C199" s="81" t="s">
        <v>2157</v>
      </c>
      <c r="D199" s="225" t="s">
        <v>2153</v>
      </c>
      <c r="E199" s="225"/>
      <c r="F199" s="81"/>
      <c r="G199" s="83">
        <v>41901</v>
      </c>
      <c r="H199" s="82">
        <f>+G199+(365*5)</f>
        <v>43726</v>
      </c>
      <c r="I199" s="77" t="s">
        <v>102</v>
      </c>
      <c r="J199" s="142">
        <v>2014</v>
      </c>
      <c r="K199" s="79" t="str">
        <f t="shared" ref="K199" si="28">+J199&amp; " "&amp;B199</f>
        <v>2014 MoU</v>
      </c>
    </row>
    <row r="200" spans="1:11" s="79" customFormat="1" ht="12.75" x14ac:dyDescent="0.2">
      <c r="A200" s="220">
        <f t="shared" si="16"/>
        <v>194</v>
      </c>
      <c r="B200" s="259" t="s">
        <v>237</v>
      </c>
      <c r="C200" s="81" t="s">
        <v>2040</v>
      </c>
      <c r="D200" s="225" t="s">
        <v>2065</v>
      </c>
      <c r="E200" s="225" t="s">
        <v>445</v>
      </c>
      <c r="F200" s="81" t="s">
        <v>2066</v>
      </c>
      <c r="G200" s="83">
        <v>41901</v>
      </c>
      <c r="H200" s="82">
        <f>+G200+(365*5)</f>
        <v>43726</v>
      </c>
      <c r="I200" s="77" t="s">
        <v>102</v>
      </c>
      <c r="J200" s="142">
        <v>2014</v>
      </c>
      <c r="K200" s="79" t="str">
        <f t="shared" ref="K200" si="29">+J200&amp; " "&amp;B200</f>
        <v>2014 ADD</v>
      </c>
    </row>
    <row r="201" spans="1:11" s="79" customFormat="1" ht="36" x14ac:dyDescent="0.2">
      <c r="A201" s="220">
        <f t="shared" si="16"/>
        <v>195</v>
      </c>
      <c r="B201" s="259" t="s">
        <v>167</v>
      </c>
      <c r="C201" s="81" t="s">
        <v>2146</v>
      </c>
      <c r="D201" s="341" t="s">
        <v>2066</v>
      </c>
      <c r="E201" s="225" t="s">
        <v>445</v>
      </c>
      <c r="F201" s="81"/>
      <c r="G201" s="83">
        <v>41901</v>
      </c>
      <c r="H201" s="82">
        <f>+G201+(365*1)</f>
        <v>42266</v>
      </c>
      <c r="I201" s="77" t="s">
        <v>2145</v>
      </c>
      <c r="J201" s="142">
        <v>2014</v>
      </c>
      <c r="K201" s="79" t="str">
        <f>+J201&amp; " "&amp;B201</f>
        <v>2014 PKS</v>
      </c>
    </row>
    <row r="202" spans="1:11" s="79" customFormat="1" ht="36" x14ac:dyDescent="0.2">
      <c r="A202" s="220">
        <f t="shared" si="16"/>
        <v>196</v>
      </c>
      <c r="B202" s="259" t="s">
        <v>167</v>
      </c>
      <c r="C202" s="81" t="s">
        <v>2137</v>
      </c>
      <c r="D202" s="341" t="s">
        <v>2139</v>
      </c>
      <c r="E202" s="225" t="s">
        <v>445</v>
      </c>
      <c r="F202" s="81" t="s">
        <v>2140</v>
      </c>
      <c r="G202" s="83">
        <v>41906</v>
      </c>
      <c r="H202" s="82">
        <f>+G202+(365*1)</f>
        <v>42271</v>
      </c>
      <c r="I202" s="77" t="s">
        <v>2138</v>
      </c>
      <c r="J202" s="142">
        <v>2014</v>
      </c>
      <c r="K202" s="79" t="str">
        <f>+J202&amp; " "&amp;B202</f>
        <v>2014 PKS</v>
      </c>
    </row>
    <row r="203" spans="1:11" s="79" customFormat="1" ht="36" x14ac:dyDescent="0.2">
      <c r="A203" s="220">
        <f t="shared" si="16"/>
        <v>197</v>
      </c>
      <c r="B203" s="259" t="s">
        <v>167</v>
      </c>
      <c r="C203" s="81" t="s">
        <v>360</v>
      </c>
      <c r="D203" s="341" t="s">
        <v>2132</v>
      </c>
      <c r="E203" s="225" t="s">
        <v>445</v>
      </c>
      <c r="F203" s="81"/>
      <c r="G203" s="83">
        <v>41906</v>
      </c>
      <c r="H203" s="82">
        <f>+G203+(365*1)</f>
        <v>42271</v>
      </c>
      <c r="I203" s="77" t="s">
        <v>2133</v>
      </c>
      <c r="J203" s="142">
        <v>2014</v>
      </c>
      <c r="K203" s="79" t="str">
        <f>+J203&amp; " "&amp;B203</f>
        <v>2014 PKS</v>
      </c>
    </row>
    <row r="204" spans="1:11" s="79" customFormat="1" ht="36" x14ac:dyDescent="0.2">
      <c r="A204" s="220">
        <f t="shared" si="16"/>
        <v>198</v>
      </c>
      <c r="B204" s="259" t="s">
        <v>167</v>
      </c>
      <c r="C204" s="81" t="s">
        <v>2125</v>
      </c>
      <c r="D204" s="341" t="s">
        <v>2010</v>
      </c>
      <c r="E204" s="225" t="s">
        <v>445</v>
      </c>
      <c r="F204" s="81" t="s">
        <v>2124</v>
      </c>
      <c r="G204" s="83">
        <v>41907</v>
      </c>
      <c r="H204" s="82">
        <f>+G204+(365*1)</f>
        <v>42272</v>
      </c>
      <c r="I204" s="77" t="s">
        <v>2128</v>
      </c>
      <c r="J204" s="142">
        <v>2014</v>
      </c>
      <c r="K204" s="79" t="str">
        <f>+J204&amp; " "&amp;B204</f>
        <v>2014 PKS</v>
      </c>
    </row>
    <row r="205" spans="1:11" s="79" customFormat="1" ht="12.75" x14ac:dyDescent="0.2">
      <c r="A205" s="220">
        <f t="shared" si="16"/>
        <v>199</v>
      </c>
      <c r="B205" s="259" t="s">
        <v>51</v>
      </c>
      <c r="C205" s="81" t="s">
        <v>2005</v>
      </c>
      <c r="D205" s="225" t="s">
        <v>2006</v>
      </c>
      <c r="E205" s="225" t="s">
        <v>445</v>
      </c>
      <c r="F205" s="81" t="s">
        <v>2011</v>
      </c>
      <c r="G205" s="83">
        <v>41907</v>
      </c>
      <c r="H205" s="82">
        <f>+G205+(365*2)</f>
        <v>42637</v>
      </c>
      <c r="I205" s="77" t="s">
        <v>102</v>
      </c>
      <c r="J205" s="142">
        <v>2014</v>
      </c>
      <c r="K205" s="79" t="str">
        <f t="shared" si="21"/>
        <v>2014 MoU</v>
      </c>
    </row>
    <row r="206" spans="1:11" s="79" customFormat="1" ht="36" x14ac:dyDescent="0.2">
      <c r="A206" s="220">
        <f t="shared" si="16"/>
        <v>200</v>
      </c>
      <c r="B206" s="259" t="s">
        <v>167</v>
      </c>
      <c r="C206" s="81" t="s">
        <v>2134</v>
      </c>
      <c r="D206" s="341" t="s">
        <v>2135</v>
      </c>
      <c r="E206" s="225" t="s">
        <v>445</v>
      </c>
      <c r="F206" s="81" t="s">
        <v>2136</v>
      </c>
      <c r="G206" s="83">
        <v>41907</v>
      </c>
      <c r="H206" s="82">
        <f>+G206+(365*1)</f>
        <v>42272</v>
      </c>
      <c r="I206" s="77" t="s">
        <v>2127</v>
      </c>
      <c r="J206" s="142">
        <v>2014</v>
      </c>
      <c r="K206" s="79" t="str">
        <f>+J206&amp; " "&amp;B206</f>
        <v>2014 PKS</v>
      </c>
    </row>
    <row r="207" spans="1:11" s="79" customFormat="1" ht="12.75" x14ac:dyDescent="0.2">
      <c r="A207" s="220">
        <f t="shared" si="16"/>
        <v>201</v>
      </c>
      <c r="B207" s="259" t="s">
        <v>51</v>
      </c>
      <c r="C207" s="81" t="s">
        <v>2009</v>
      </c>
      <c r="D207" s="225" t="s">
        <v>2007</v>
      </c>
      <c r="E207" s="225" t="s">
        <v>445</v>
      </c>
      <c r="F207" s="81" t="s">
        <v>2010</v>
      </c>
      <c r="G207" s="83">
        <v>41907</v>
      </c>
      <c r="H207" s="82">
        <f t="shared" ref="H207:H208" si="30">+G207+(365*2)</f>
        <v>42637</v>
      </c>
      <c r="I207" s="77" t="s">
        <v>102</v>
      </c>
      <c r="J207" s="142">
        <v>2014</v>
      </c>
      <c r="K207" s="79" t="str">
        <f t="shared" si="21"/>
        <v>2014 MoU</v>
      </c>
    </row>
    <row r="208" spans="1:11" s="79" customFormat="1" ht="12.75" x14ac:dyDescent="0.2">
      <c r="A208" s="220">
        <f t="shared" si="16"/>
        <v>202</v>
      </c>
      <c r="B208" s="259" t="s">
        <v>51</v>
      </c>
      <c r="C208" s="81" t="s">
        <v>2012</v>
      </c>
      <c r="D208" s="225" t="s">
        <v>2008</v>
      </c>
      <c r="E208" s="225" t="s">
        <v>445</v>
      </c>
      <c r="F208" s="81" t="s">
        <v>2010</v>
      </c>
      <c r="G208" s="83">
        <v>41907</v>
      </c>
      <c r="H208" s="82">
        <f t="shared" si="30"/>
        <v>42637</v>
      </c>
      <c r="I208" s="77" t="s">
        <v>102</v>
      </c>
      <c r="J208" s="142">
        <v>2014</v>
      </c>
      <c r="K208" s="79" t="str">
        <f t="shared" si="21"/>
        <v>2014 MoU</v>
      </c>
    </row>
    <row r="209" spans="1:11" s="79" customFormat="1" ht="36" x14ac:dyDescent="0.2">
      <c r="A209" s="220">
        <f t="shared" si="16"/>
        <v>203</v>
      </c>
      <c r="B209" s="259" t="s">
        <v>167</v>
      </c>
      <c r="C209" s="81" t="s">
        <v>2141</v>
      </c>
      <c r="D209" s="341" t="s">
        <v>2142</v>
      </c>
      <c r="E209" s="225" t="s">
        <v>445</v>
      </c>
      <c r="F209" s="81" t="s">
        <v>2143</v>
      </c>
      <c r="G209" s="83">
        <v>41907</v>
      </c>
      <c r="H209" s="82">
        <f t="shared" ref="H209" si="31">+G209+(365*1)</f>
        <v>42272</v>
      </c>
      <c r="I209" s="77" t="s">
        <v>2144</v>
      </c>
      <c r="J209" s="142">
        <v>2014</v>
      </c>
      <c r="K209" s="79" t="str">
        <f>+J209&amp; " "&amp;B209</f>
        <v>2014 PKS</v>
      </c>
    </row>
    <row r="210" spans="1:11" s="79" customFormat="1" ht="12.75" x14ac:dyDescent="0.2">
      <c r="A210" s="220">
        <f t="shared" si="16"/>
        <v>204</v>
      </c>
      <c r="B210" s="259" t="s">
        <v>51</v>
      </c>
      <c r="C210" s="81" t="s">
        <v>2046</v>
      </c>
      <c r="D210" s="225" t="s">
        <v>2047</v>
      </c>
      <c r="E210" s="225" t="s">
        <v>445</v>
      </c>
      <c r="F210" s="81" t="s">
        <v>2048</v>
      </c>
      <c r="G210" s="83">
        <v>41911</v>
      </c>
      <c r="H210" s="82">
        <f t="shared" ref="H210" si="32">+G210+(365*2)</f>
        <v>42641</v>
      </c>
      <c r="I210" s="77" t="s">
        <v>102</v>
      </c>
      <c r="J210" s="142">
        <v>2014</v>
      </c>
      <c r="K210" s="79" t="str">
        <f t="shared" ref="K210" si="33">+J210&amp; " "&amp;B210</f>
        <v>2014 MoU</v>
      </c>
    </row>
    <row r="211" spans="1:11" s="79" customFormat="1" ht="12.75" x14ac:dyDescent="0.2">
      <c r="A211" s="220">
        <f t="shared" si="16"/>
        <v>205</v>
      </c>
      <c r="B211" s="259" t="s">
        <v>51</v>
      </c>
      <c r="C211" s="81" t="s">
        <v>2013</v>
      </c>
      <c r="D211" s="225" t="s">
        <v>2014</v>
      </c>
      <c r="E211" s="225" t="s">
        <v>445</v>
      </c>
      <c r="F211" s="81" t="s">
        <v>2010</v>
      </c>
      <c r="G211" s="83">
        <v>41912</v>
      </c>
      <c r="H211" s="82">
        <f>+G211+(365*3)</f>
        <v>43007</v>
      </c>
      <c r="I211" s="77" t="s">
        <v>102</v>
      </c>
      <c r="J211" s="142">
        <v>2014</v>
      </c>
      <c r="K211" s="79" t="str">
        <f t="shared" ref="K211" si="34">+J211&amp; " "&amp;B211</f>
        <v>2014 MoU</v>
      </c>
    </row>
    <row r="212" spans="1:11" s="79" customFormat="1" ht="36" x14ac:dyDescent="0.2">
      <c r="A212" s="220">
        <f t="shared" ref="A212:A223" si="35">+A211+1</f>
        <v>206</v>
      </c>
      <c r="B212" s="259" t="s">
        <v>167</v>
      </c>
      <c r="C212" s="81" t="s">
        <v>2013</v>
      </c>
      <c r="D212" s="341" t="s">
        <v>2129</v>
      </c>
      <c r="E212" s="225" t="s">
        <v>445</v>
      </c>
      <c r="F212" s="81" t="s">
        <v>2130</v>
      </c>
      <c r="G212" s="83">
        <v>41913</v>
      </c>
      <c r="H212" s="82">
        <f>+G212+(365*1)</f>
        <v>42278</v>
      </c>
      <c r="I212" s="77" t="s">
        <v>2131</v>
      </c>
      <c r="J212" s="142">
        <v>2014</v>
      </c>
      <c r="K212" s="79" t="str">
        <f>+J212&amp; " "&amp;B212</f>
        <v>2014 PKS</v>
      </c>
    </row>
    <row r="213" spans="1:11" s="79" customFormat="1" ht="24" x14ac:dyDescent="0.2">
      <c r="A213" s="220">
        <f t="shared" si="35"/>
        <v>207</v>
      </c>
      <c r="B213" s="259" t="s">
        <v>51</v>
      </c>
      <c r="C213" s="81" t="s">
        <v>1994</v>
      </c>
      <c r="D213" s="225" t="s">
        <v>1995</v>
      </c>
      <c r="E213" s="225" t="s">
        <v>445</v>
      </c>
      <c r="F213" s="81"/>
      <c r="G213" s="83">
        <v>41918</v>
      </c>
      <c r="H213" s="82">
        <f t="shared" si="27"/>
        <v>43743</v>
      </c>
      <c r="I213" s="77" t="s">
        <v>102</v>
      </c>
      <c r="J213" s="142">
        <v>2014</v>
      </c>
      <c r="K213" s="79" t="str">
        <f t="shared" si="21"/>
        <v>2014 MoU</v>
      </c>
    </row>
    <row r="214" spans="1:11" s="79" customFormat="1" ht="36" x14ac:dyDescent="0.2">
      <c r="A214" s="220">
        <f t="shared" si="35"/>
        <v>208</v>
      </c>
      <c r="B214" s="259" t="s">
        <v>167</v>
      </c>
      <c r="C214" s="81" t="s">
        <v>1994</v>
      </c>
      <c r="D214" s="341" t="s">
        <v>2010</v>
      </c>
      <c r="E214" s="225" t="s">
        <v>445</v>
      </c>
      <c r="F214" s="81" t="s">
        <v>2126</v>
      </c>
      <c r="G214" s="83">
        <v>41918</v>
      </c>
      <c r="H214" s="82">
        <f>+G214+(365*1)</f>
        <v>42283</v>
      </c>
      <c r="I214" s="77" t="s">
        <v>2127</v>
      </c>
      <c r="J214" s="142">
        <v>2014</v>
      </c>
      <c r="K214" s="79" t="str">
        <f>+J214&amp; " "&amp;B214</f>
        <v>2014 PKS</v>
      </c>
    </row>
    <row r="215" spans="1:11" s="79" customFormat="1" ht="48" x14ac:dyDescent="0.2">
      <c r="A215" s="220">
        <f t="shared" si="35"/>
        <v>209</v>
      </c>
      <c r="B215" s="259" t="s">
        <v>167</v>
      </c>
      <c r="C215" s="81" t="s">
        <v>1544</v>
      </c>
      <c r="D215" s="225" t="s">
        <v>2062</v>
      </c>
      <c r="E215" s="225" t="s">
        <v>445</v>
      </c>
      <c r="F215" s="81" t="s">
        <v>2063</v>
      </c>
      <c r="G215" s="83">
        <v>41936</v>
      </c>
      <c r="H215" s="82">
        <f>+G215+(365*4)</f>
        <v>43396</v>
      </c>
      <c r="I215" s="77" t="s">
        <v>2064</v>
      </c>
      <c r="J215" s="142">
        <v>2014</v>
      </c>
      <c r="K215" s="79" t="str">
        <f t="shared" si="21"/>
        <v>2014 PKS</v>
      </c>
    </row>
    <row r="216" spans="1:11" s="79" customFormat="1" ht="12.75" x14ac:dyDescent="0.2">
      <c r="A216" s="220">
        <f t="shared" si="35"/>
        <v>210</v>
      </c>
      <c r="B216" s="259" t="s">
        <v>167</v>
      </c>
      <c r="C216" s="81" t="s">
        <v>2074</v>
      </c>
      <c r="D216" s="225" t="s">
        <v>2075</v>
      </c>
      <c r="E216" s="225" t="s">
        <v>445</v>
      </c>
      <c r="F216" s="81" t="s">
        <v>2076</v>
      </c>
      <c r="G216" s="83">
        <v>41940</v>
      </c>
      <c r="H216" s="82">
        <f>+G216+(365*4)</f>
        <v>43400</v>
      </c>
      <c r="I216" s="77" t="s">
        <v>2077</v>
      </c>
      <c r="J216" s="142">
        <v>2014</v>
      </c>
      <c r="K216" s="79" t="str">
        <f t="shared" ref="K216:K218" si="36">+J216&amp; " "&amp;B216</f>
        <v>2014 PKS</v>
      </c>
    </row>
    <row r="217" spans="1:11" s="79" customFormat="1" ht="36" x14ac:dyDescent="0.2">
      <c r="A217" s="220">
        <f t="shared" si="35"/>
        <v>211</v>
      </c>
      <c r="B217" s="259" t="s">
        <v>51</v>
      </c>
      <c r="C217" s="81" t="s">
        <v>1544</v>
      </c>
      <c r="D217" s="225" t="s">
        <v>2116</v>
      </c>
      <c r="E217" s="225" t="s">
        <v>445</v>
      </c>
      <c r="F217" s="81" t="s">
        <v>2117</v>
      </c>
      <c r="G217" s="83">
        <v>41946</v>
      </c>
      <c r="H217" s="82">
        <f>+G217+(365*4)</f>
        <v>43406</v>
      </c>
      <c r="I217" s="77" t="s">
        <v>2118</v>
      </c>
      <c r="J217" s="142">
        <v>2014</v>
      </c>
      <c r="K217" s="79" t="str">
        <f t="shared" si="36"/>
        <v>2014 MoU</v>
      </c>
    </row>
    <row r="218" spans="1:11" s="79" customFormat="1" ht="12.75" x14ac:dyDescent="0.2">
      <c r="A218" s="220">
        <f t="shared" si="35"/>
        <v>212</v>
      </c>
      <c r="B218" s="259" t="s">
        <v>51</v>
      </c>
      <c r="C218" s="81" t="s">
        <v>2122</v>
      </c>
      <c r="D218" s="225" t="s">
        <v>2123</v>
      </c>
      <c r="E218" s="225"/>
      <c r="F218" s="81"/>
      <c r="G218" s="83">
        <v>41948</v>
      </c>
      <c r="H218" s="82">
        <f>+G218+(365*5)</f>
        <v>43773</v>
      </c>
      <c r="I218" s="77" t="s">
        <v>102</v>
      </c>
      <c r="J218" s="142">
        <v>2014</v>
      </c>
      <c r="K218" s="79" t="str">
        <f t="shared" si="36"/>
        <v>2014 MoU</v>
      </c>
    </row>
    <row r="219" spans="1:11" s="79" customFormat="1" ht="48" x14ac:dyDescent="0.2">
      <c r="A219" s="220">
        <f t="shared" si="35"/>
        <v>213</v>
      </c>
      <c r="B219" s="259" t="s">
        <v>167</v>
      </c>
      <c r="C219" s="81" t="s">
        <v>1441</v>
      </c>
      <c r="D219" s="225" t="s">
        <v>2154</v>
      </c>
      <c r="E219" s="225" t="s">
        <v>445</v>
      </c>
      <c r="F219" s="81" t="s">
        <v>2155</v>
      </c>
      <c r="G219" s="83">
        <v>41949</v>
      </c>
      <c r="H219" s="82">
        <f>+G219+(365*4)</f>
        <v>43409</v>
      </c>
      <c r="I219" s="77" t="s">
        <v>2156</v>
      </c>
      <c r="J219" s="142">
        <v>2014</v>
      </c>
      <c r="K219" s="79" t="str">
        <f t="shared" ref="K219" si="37">+J219&amp; " "&amp;B219</f>
        <v>2014 PKS</v>
      </c>
    </row>
    <row r="220" spans="1:11" s="79" customFormat="1" ht="36" x14ac:dyDescent="0.2">
      <c r="A220" s="220">
        <f t="shared" si="35"/>
        <v>214</v>
      </c>
      <c r="B220" s="259" t="s">
        <v>51</v>
      </c>
      <c r="C220" s="81" t="s">
        <v>2070</v>
      </c>
      <c r="D220" s="225" t="s">
        <v>2071</v>
      </c>
      <c r="E220" s="225" t="s">
        <v>445</v>
      </c>
      <c r="F220" s="81" t="s">
        <v>2072</v>
      </c>
      <c r="G220" s="83">
        <v>41953</v>
      </c>
      <c r="H220" s="82">
        <f t="shared" ref="H220" si="38">+G220+(365*5)</f>
        <v>43778</v>
      </c>
      <c r="I220" s="77" t="s">
        <v>2073</v>
      </c>
      <c r="J220" s="142">
        <v>2014</v>
      </c>
      <c r="K220" s="79" t="str">
        <f t="shared" si="21"/>
        <v>2014 MoU</v>
      </c>
    </row>
    <row r="221" spans="1:11" s="79" customFormat="1" ht="24" x14ac:dyDescent="0.2">
      <c r="A221" s="220">
        <f t="shared" si="35"/>
        <v>215</v>
      </c>
      <c r="B221" s="76" t="s">
        <v>51</v>
      </c>
      <c r="C221" s="81" t="s">
        <v>428</v>
      </c>
      <c r="D221" s="225" t="s">
        <v>2159</v>
      </c>
      <c r="E221" s="225" t="s">
        <v>445</v>
      </c>
      <c r="F221" s="81" t="s">
        <v>2160</v>
      </c>
      <c r="G221" s="83">
        <v>41948</v>
      </c>
      <c r="H221" s="82">
        <f>+G221+(365*1)</f>
        <v>42313</v>
      </c>
      <c r="I221" s="77" t="s">
        <v>102</v>
      </c>
      <c r="J221" s="142">
        <v>2014</v>
      </c>
      <c r="K221" s="79" t="str">
        <f t="shared" si="21"/>
        <v>2014 MoU</v>
      </c>
    </row>
    <row r="222" spans="1:11" s="79" customFormat="1" ht="12.75" x14ac:dyDescent="0.2">
      <c r="A222" s="220">
        <f t="shared" si="35"/>
        <v>216</v>
      </c>
      <c r="B222" s="259" t="s">
        <v>51</v>
      </c>
      <c r="C222" s="81" t="s">
        <v>2113</v>
      </c>
      <c r="D222" s="225" t="s">
        <v>2114</v>
      </c>
      <c r="E222" s="225" t="s">
        <v>445</v>
      </c>
      <c r="F222" s="81" t="s">
        <v>2115</v>
      </c>
      <c r="G222" s="83">
        <v>41960</v>
      </c>
      <c r="H222" s="82">
        <f>+G222+(365*3)</f>
        <v>43055</v>
      </c>
      <c r="I222" s="77" t="s">
        <v>102</v>
      </c>
      <c r="J222" s="142">
        <v>2014</v>
      </c>
      <c r="K222" s="79" t="str">
        <f t="shared" si="21"/>
        <v>2014 MoU</v>
      </c>
    </row>
    <row r="223" spans="1:11" s="79" customFormat="1" ht="24" x14ac:dyDescent="0.2">
      <c r="A223" s="220">
        <f t="shared" si="35"/>
        <v>217</v>
      </c>
      <c r="B223" s="259" t="s">
        <v>51</v>
      </c>
      <c r="C223" s="81" t="s">
        <v>2119</v>
      </c>
      <c r="D223" s="225" t="s">
        <v>2120</v>
      </c>
      <c r="E223" s="225" t="s">
        <v>445</v>
      </c>
      <c r="F223" s="81" t="s">
        <v>2121</v>
      </c>
      <c r="G223" s="83">
        <v>41960</v>
      </c>
      <c r="H223" s="82">
        <f>+G223+(365*3)</f>
        <v>43055</v>
      </c>
      <c r="I223" s="77" t="s">
        <v>102</v>
      </c>
      <c r="J223" s="142">
        <v>2014</v>
      </c>
      <c r="K223" s="79" t="str">
        <f t="shared" si="21"/>
        <v>2014 MoU</v>
      </c>
    </row>
    <row r="224" spans="1:11" s="79" customFormat="1" x14ac:dyDescent="0.2">
      <c r="A224" s="227"/>
      <c r="B224" s="76"/>
      <c r="C224" s="81"/>
      <c r="D224" s="225"/>
      <c r="E224" s="225"/>
      <c r="F224" s="81"/>
      <c r="G224" s="83"/>
      <c r="H224" s="113"/>
      <c r="I224" s="77"/>
      <c r="J224" s="142"/>
      <c r="K224" s="79" t="str">
        <f t="shared" ref="K224:K256" si="39">+J224&amp; " "&amp;B224</f>
        <v xml:space="preserve"> </v>
      </c>
    </row>
    <row r="225" spans="1:11" s="79" customFormat="1" x14ac:dyDescent="0.2">
      <c r="A225" s="227"/>
      <c r="B225" s="76"/>
      <c r="C225" s="81"/>
      <c r="D225" s="225"/>
      <c r="E225" s="225"/>
      <c r="F225" s="81"/>
      <c r="G225" s="83"/>
      <c r="H225" s="113"/>
      <c r="I225" s="77"/>
      <c r="J225" s="142"/>
      <c r="K225" s="79" t="str">
        <f t="shared" si="39"/>
        <v xml:space="preserve"> </v>
      </c>
    </row>
    <row r="226" spans="1:11" s="79" customFormat="1" x14ac:dyDescent="0.2">
      <c r="A226" s="227"/>
      <c r="B226" s="76"/>
      <c r="C226" s="81"/>
      <c r="D226" s="225"/>
      <c r="E226" s="225"/>
      <c r="F226" s="81"/>
      <c r="G226" s="83"/>
      <c r="H226" s="113"/>
      <c r="I226" s="77"/>
      <c r="J226" s="142"/>
      <c r="K226" s="79" t="str">
        <f t="shared" si="39"/>
        <v xml:space="preserve"> </v>
      </c>
    </row>
    <row r="227" spans="1:11" s="79" customFormat="1" x14ac:dyDescent="0.2">
      <c r="A227" s="227"/>
      <c r="B227" s="76"/>
      <c r="C227" s="81"/>
      <c r="D227" s="225"/>
      <c r="E227" s="225"/>
      <c r="F227" s="81"/>
      <c r="G227" s="83"/>
      <c r="H227" s="113"/>
      <c r="I227" s="77"/>
      <c r="J227" s="142"/>
      <c r="K227" s="79" t="str">
        <f t="shared" si="39"/>
        <v xml:space="preserve"> </v>
      </c>
    </row>
    <row r="228" spans="1:11" s="79" customFormat="1" x14ac:dyDescent="0.2">
      <c r="A228" s="227"/>
      <c r="B228" s="76"/>
      <c r="C228" s="81"/>
      <c r="D228" s="225"/>
      <c r="E228" s="225"/>
      <c r="F228" s="81"/>
      <c r="G228" s="83"/>
      <c r="H228" s="113"/>
      <c r="I228" s="77"/>
      <c r="J228" s="142"/>
      <c r="K228" s="79" t="str">
        <f t="shared" si="39"/>
        <v xml:space="preserve"> </v>
      </c>
    </row>
    <row r="229" spans="1:11" s="79" customFormat="1" x14ac:dyDescent="0.2">
      <c r="A229" s="227"/>
      <c r="B229" s="76"/>
      <c r="C229" s="81"/>
      <c r="D229" s="225"/>
      <c r="E229" s="225"/>
      <c r="F229" s="81"/>
      <c r="G229" s="83"/>
      <c r="H229" s="113"/>
      <c r="I229" s="77"/>
      <c r="J229" s="142"/>
      <c r="K229" s="79" t="str">
        <f t="shared" si="39"/>
        <v xml:space="preserve"> </v>
      </c>
    </row>
    <row r="230" spans="1:11" s="79" customFormat="1" x14ac:dyDescent="0.2">
      <c r="A230" s="227"/>
      <c r="B230" s="76"/>
      <c r="C230" s="81"/>
      <c r="D230" s="225"/>
      <c r="E230" s="225"/>
      <c r="F230" s="81"/>
      <c r="G230" s="83"/>
      <c r="H230" s="113"/>
      <c r="I230" s="77"/>
      <c r="J230" s="142"/>
      <c r="K230" s="79" t="str">
        <f t="shared" si="39"/>
        <v xml:space="preserve"> </v>
      </c>
    </row>
    <row r="231" spans="1:11" s="79" customFormat="1" x14ac:dyDescent="0.2">
      <c r="A231" s="227"/>
      <c r="B231" s="76"/>
      <c r="C231" s="81"/>
      <c r="D231" s="225"/>
      <c r="E231" s="225"/>
      <c r="F231" s="81"/>
      <c r="G231" s="83"/>
      <c r="H231" s="113"/>
      <c r="I231" s="77"/>
      <c r="J231" s="142"/>
      <c r="K231" s="79" t="str">
        <f t="shared" si="39"/>
        <v xml:space="preserve"> </v>
      </c>
    </row>
    <row r="232" spans="1:11" s="79" customFormat="1" x14ac:dyDescent="0.2">
      <c r="A232" s="230"/>
      <c r="B232" s="289"/>
      <c r="C232" s="231"/>
      <c r="D232" s="232"/>
      <c r="E232" s="232"/>
      <c r="F232" s="231"/>
      <c r="G232" s="233"/>
      <c r="H232" s="234"/>
      <c r="I232" s="219"/>
      <c r="J232" s="142"/>
      <c r="K232" s="79" t="str">
        <f t="shared" si="39"/>
        <v xml:space="preserve"> </v>
      </c>
    </row>
    <row r="233" spans="1:11" s="79" customFormat="1" x14ac:dyDescent="0.2">
      <c r="A233" s="142"/>
      <c r="B233" s="142"/>
      <c r="C233" s="235"/>
      <c r="D233" s="84"/>
      <c r="E233" s="142"/>
      <c r="F233" s="84"/>
      <c r="G233" s="84"/>
      <c r="H233" s="84"/>
      <c r="I233" s="235"/>
      <c r="J233" s="142"/>
      <c r="K233" s="79" t="str">
        <f t="shared" si="39"/>
        <v xml:space="preserve"> </v>
      </c>
    </row>
    <row r="234" spans="1:11" s="79" customFormat="1" x14ac:dyDescent="0.2">
      <c r="A234" s="142"/>
      <c r="B234" s="142"/>
      <c r="C234" s="235"/>
      <c r="D234" s="84"/>
      <c r="E234" s="142"/>
      <c r="F234" s="84"/>
      <c r="G234" s="236"/>
      <c r="H234" s="236"/>
      <c r="I234" s="225"/>
      <c r="J234" s="142"/>
      <c r="K234" s="79" t="str">
        <f t="shared" si="39"/>
        <v xml:space="preserve"> </v>
      </c>
    </row>
    <row r="235" spans="1:11" s="79" customFormat="1" x14ac:dyDescent="0.2">
      <c r="A235" s="142"/>
      <c r="B235" s="142"/>
      <c r="C235" s="235"/>
      <c r="D235" s="84"/>
      <c r="E235" s="142"/>
      <c r="F235" s="84"/>
      <c r="G235" s="84"/>
      <c r="H235" s="84"/>
      <c r="I235" s="235"/>
      <c r="J235" s="142"/>
      <c r="K235" s="79" t="str">
        <f t="shared" si="39"/>
        <v xml:space="preserve"> </v>
      </c>
    </row>
    <row r="236" spans="1:11" s="79" customFormat="1" x14ac:dyDescent="0.2">
      <c r="A236" s="142"/>
      <c r="B236" s="142"/>
      <c r="C236" s="235"/>
      <c r="D236" s="84"/>
      <c r="E236" s="142"/>
      <c r="F236" s="84"/>
      <c r="G236" s="84"/>
      <c r="H236" s="84"/>
      <c r="I236" s="235"/>
      <c r="J236" s="142"/>
      <c r="K236" s="79" t="str">
        <f t="shared" si="39"/>
        <v xml:space="preserve"> </v>
      </c>
    </row>
    <row r="237" spans="1:11" s="79" customFormat="1" x14ac:dyDescent="0.2">
      <c r="A237" s="142"/>
      <c r="B237" s="142"/>
      <c r="C237" s="235"/>
      <c r="D237" s="84"/>
      <c r="E237" s="142"/>
      <c r="F237" s="84"/>
      <c r="G237" s="84"/>
      <c r="H237" s="84"/>
      <c r="I237" s="235"/>
      <c r="J237" s="142"/>
      <c r="K237" s="79" t="str">
        <f t="shared" si="39"/>
        <v xml:space="preserve"> </v>
      </c>
    </row>
    <row r="238" spans="1:11" s="79" customFormat="1" x14ac:dyDescent="0.2">
      <c r="A238" s="142"/>
      <c r="B238" s="142"/>
      <c r="C238" s="235"/>
      <c r="D238" s="84"/>
      <c r="E238" s="142"/>
      <c r="F238" s="84"/>
      <c r="G238" s="84"/>
      <c r="H238" s="84"/>
      <c r="I238" s="235"/>
      <c r="J238" s="142"/>
      <c r="K238" s="79" t="str">
        <f t="shared" si="39"/>
        <v xml:space="preserve"> </v>
      </c>
    </row>
    <row r="239" spans="1:11" s="79" customFormat="1" x14ac:dyDescent="0.2">
      <c r="A239" s="142"/>
      <c r="B239" s="142"/>
      <c r="C239" s="235"/>
      <c r="D239" s="84"/>
      <c r="E239" s="142"/>
      <c r="F239" s="84"/>
      <c r="G239" s="84"/>
      <c r="H239" s="84"/>
      <c r="I239" s="235"/>
      <c r="J239" s="142"/>
      <c r="K239" s="79" t="str">
        <f t="shared" si="39"/>
        <v xml:space="preserve"> </v>
      </c>
    </row>
    <row r="240" spans="1:11" s="79" customFormat="1" x14ac:dyDescent="0.2">
      <c r="A240" s="142"/>
      <c r="B240" s="142"/>
      <c r="C240" s="235"/>
      <c r="D240" s="84"/>
      <c r="E240" s="142"/>
      <c r="F240" s="84"/>
      <c r="G240" s="84"/>
      <c r="H240" s="84"/>
      <c r="I240" s="235"/>
      <c r="J240" s="142"/>
      <c r="K240" s="79" t="str">
        <f t="shared" si="39"/>
        <v xml:space="preserve"> </v>
      </c>
    </row>
    <row r="241" spans="1:11" s="79" customFormat="1" x14ac:dyDescent="0.2">
      <c r="A241" s="142"/>
      <c r="B241" s="142"/>
      <c r="C241" s="235"/>
      <c r="D241" s="84"/>
      <c r="E241" s="142"/>
      <c r="F241" s="84"/>
      <c r="G241" s="84"/>
      <c r="H241" s="84"/>
      <c r="I241" s="235"/>
      <c r="J241" s="142"/>
      <c r="K241" s="79" t="str">
        <f t="shared" si="39"/>
        <v xml:space="preserve"> </v>
      </c>
    </row>
    <row r="242" spans="1:11" s="79" customFormat="1" x14ac:dyDescent="0.2">
      <c r="A242" s="142"/>
      <c r="B242" s="142"/>
      <c r="C242" s="235"/>
      <c r="D242" s="84"/>
      <c r="E242" s="142"/>
      <c r="F242" s="84"/>
      <c r="G242" s="84"/>
      <c r="H242" s="84"/>
      <c r="I242" s="235"/>
      <c r="J242" s="142"/>
      <c r="K242" s="79" t="str">
        <f t="shared" si="39"/>
        <v xml:space="preserve"> </v>
      </c>
    </row>
    <row r="243" spans="1:11" s="79" customFormat="1" x14ac:dyDescent="0.2">
      <c r="A243" s="142"/>
      <c r="B243" s="142"/>
      <c r="C243" s="235"/>
      <c r="D243" s="84"/>
      <c r="E243" s="142"/>
      <c r="F243" s="84"/>
      <c r="G243" s="84"/>
      <c r="H243" s="84"/>
      <c r="I243" s="235"/>
      <c r="J243" s="142"/>
      <c r="K243" s="79" t="str">
        <f t="shared" si="39"/>
        <v xml:space="preserve"> </v>
      </c>
    </row>
    <row r="244" spans="1:11" s="79" customFormat="1" x14ac:dyDescent="0.2">
      <c r="A244" s="142"/>
      <c r="B244" s="142"/>
      <c r="C244" s="235"/>
      <c r="D244" s="84"/>
      <c r="E244" s="142"/>
      <c r="F244" s="84"/>
      <c r="G244" s="84"/>
      <c r="H244" s="84"/>
      <c r="I244" s="235"/>
      <c r="J244" s="142"/>
      <c r="K244" s="79" t="str">
        <f t="shared" si="39"/>
        <v xml:space="preserve"> </v>
      </c>
    </row>
    <row r="245" spans="1:11" s="79" customFormat="1" x14ac:dyDescent="0.2">
      <c r="A245" s="142"/>
      <c r="B245" s="142"/>
      <c r="C245" s="235"/>
      <c r="D245" s="84"/>
      <c r="E245" s="142"/>
      <c r="F245" s="84"/>
      <c r="G245" s="84"/>
      <c r="H245" s="84"/>
      <c r="I245" s="235"/>
      <c r="J245" s="142"/>
      <c r="K245" s="79" t="str">
        <f t="shared" si="39"/>
        <v xml:space="preserve"> </v>
      </c>
    </row>
    <row r="246" spans="1:11" s="79" customFormat="1" x14ac:dyDescent="0.2">
      <c r="A246" s="142"/>
      <c r="B246" s="142"/>
      <c r="C246" s="235"/>
      <c r="D246" s="84"/>
      <c r="E246" s="142"/>
      <c r="F246" s="84"/>
      <c r="G246" s="84"/>
      <c r="H246" s="84" t="s">
        <v>431</v>
      </c>
      <c r="I246" s="235"/>
      <c r="J246" s="142"/>
      <c r="K246" s="79" t="str">
        <f t="shared" si="39"/>
        <v xml:space="preserve"> </v>
      </c>
    </row>
    <row r="247" spans="1:11" s="79" customFormat="1" x14ac:dyDescent="0.2">
      <c r="A247" s="142"/>
      <c r="B247" s="142"/>
      <c r="C247" s="235"/>
      <c r="D247" s="84"/>
      <c r="E247" s="142"/>
      <c r="F247" s="84"/>
      <c r="G247" s="84"/>
      <c r="H247" s="84"/>
      <c r="I247" s="235"/>
      <c r="J247" s="142"/>
      <c r="K247" s="79" t="str">
        <f t="shared" si="39"/>
        <v xml:space="preserve"> </v>
      </c>
    </row>
    <row r="248" spans="1:11" s="79" customFormat="1" x14ac:dyDescent="0.2">
      <c r="A248" s="142"/>
      <c r="B248" s="142"/>
      <c r="C248" s="235"/>
      <c r="D248" s="84"/>
      <c r="E248" s="142"/>
      <c r="F248" s="84"/>
      <c r="G248" s="84"/>
      <c r="H248" s="84"/>
      <c r="I248" s="235"/>
      <c r="J248" s="142"/>
      <c r="K248" s="79" t="str">
        <f t="shared" si="39"/>
        <v xml:space="preserve"> </v>
      </c>
    </row>
    <row r="249" spans="1:11" s="79" customFormat="1" x14ac:dyDescent="0.2">
      <c r="A249" s="142"/>
      <c r="B249" s="142"/>
      <c r="C249" s="235"/>
      <c r="D249" s="84"/>
      <c r="E249" s="142"/>
      <c r="F249" s="84"/>
      <c r="G249" s="84"/>
      <c r="H249" s="84"/>
      <c r="I249" s="235"/>
      <c r="J249" s="142"/>
      <c r="K249" s="79" t="str">
        <f t="shared" si="39"/>
        <v xml:space="preserve"> </v>
      </c>
    </row>
    <row r="250" spans="1:11" s="79" customFormat="1" x14ac:dyDescent="0.2">
      <c r="A250" s="142"/>
      <c r="B250" s="142"/>
      <c r="C250" s="235"/>
      <c r="D250" s="84"/>
      <c r="E250" s="142"/>
      <c r="F250" s="84"/>
      <c r="G250" s="84"/>
      <c r="H250" s="84"/>
      <c r="I250" s="235"/>
      <c r="J250" s="142"/>
      <c r="K250" s="79" t="str">
        <f t="shared" si="39"/>
        <v xml:space="preserve"> </v>
      </c>
    </row>
    <row r="251" spans="1:11" s="79" customFormat="1" x14ac:dyDescent="0.2">
      <c r="A251" s="142"/>
      <c r="B251" s="142"/>
      <c r="C251" s="235"/>
      <c r="D251" s="84"/>
      <c r="E251" s="142"/>
      <c r="F251" s="84"/>
      <c r="G251" s="84"/>
      <c r="H251" s="84"/>
      <c r="I251" s="235"/>
      <c r="J251" s="142"/>
      <c r="K251" s="79" t="str">
        <f t="shared" si="39"/>
        <v xml:space="preserve"> </v>
      </c>
    </row>
    <row r="252" spans="1:11" s="79" customFormat="1" x14ac:dyDescent="0.2">
      <c r="A252" s="142"/>
      <c r="B252" s="142"/>
      <c r="C252" s="235"/>
      <c r="D252" s="84"/>
      <c r="E252" s="142"/>
      <c r="F252" s="84"/>
      <c r="G252" s="84"/>
      <c r="H252" s="84"/>
      <c r="I252" s="235"/>
      <c r="J252" s="142"/>
      <c r="K252" s="79" t="str">
        <f t="shared" si="39"/>
        <v xml:space="preserve"> </v>
      </c>
    </row>
    <row r="253" spans="1:11" s="79" customFormat="1" x14ac:dyDescent="0.2">
      <c r="A253" s="142"/>
      <c r="B253" s="142"/>
      <c r="C253" s="235"/>
      <c r="D253" s="84"/>
      <c r="E253" s="142"/>
      <c r="F253" s="84"/>
      <c r="G253" s="84"/>
      <c r="H253" s="84"/>
      <c r="I253" s="235"/>
      <c r="J253" s="142"/>
      <c r="K253" s="79" t="str">
        <f t="shared" si="39"/>
        <v xml:space="preserve"> </v>
      </c>
    </row>
    <row r="254" spans="1:11" s="79" customFormat="1" x14ac:dyDescent="0.2">
      <c r="A254" s="142"/>
      <c r="B254" s="142"/>
      <c r="C254" s="235"/>
      <c r="D254" s="84"/>
      <c r="E254" s="142"/>
      <c r="F254" s="84"/>
      <c r="G254" s="84"/>
      <c r="H254" s="84"/>
      <c r="I254" s="235"/>
      <c r="J254" s="142"/>
      <c r="K254" s="79" t="str">
        <f t="shared" si="39"/>
        <v xml:space="preserve"> </v>
      </c>
    </row>
    <row r="255" spans="1:11" s="79" customFormat="1" x14ac:dyDescent="0.2">
      <c r="A255" s="142"/>
      <c r="B255" s="142"/>
      <c r="C255" s="235"/>
      <c r="D255" s="84"/>
      <c r="E255" s="142"/>
      <c r="F255" s="84"/>
      <c r="G255" s="84"/>
      <c r="H255" s="84"/>
      <c r="I255" s="235"/>
      <c r="J255" s="142"/>
      <c r="K255" s="79" t="str">
        <f t="shared" si="39"/>
        <v xml:space="preserve"> </v>
      </c>
    </row>
    <row r="256" spans="1:11" s="79" customFormat="1" x14ac:dyDescent="0.2">
      <c r="A256" s="142"/>
      <c r="B256" s="142"/>
      <c r="C256" s="235"/>
      <c r="D256" s="84"/>
      <c r="E256" s="142"/>
      <c r="F256" s="84"/>
      <c r="G256" s="84"/>
      <c r="H256" s="84"/>
      <c r="I256" s="235"/>
      <c r="J256" s="142"/>
      <c r="K256" s="79" t="str">
        <f t="shared" si="39"/>
        <v xml:space="preserve"> </v>
      </c>
    </row>
    <row r="257" spans="1:11" s="79" customFormat="1" x14ac:dyDescent="0.2">
      <c r="A257" s="142"/>
      <c r="B257" s="142"/>
      <c r="C257" s="235"/>
      <c r="D257" s="84"/>
      <c r="E257" s="142"/>
      <c r="F257" s="84"/>
      <c r="G257" s="84"/>
      <c r="H257" s="84"/>
      <c r="I257" s="235"/>
      <c r="J257" s="142"/>
    </row>
    <row r="258" spans="1:11" s="79" customFormat="1" x14ac:dyDescent="0.2">
      <c r="A258" s="142"/>
      <c r="B258" s="142"/>
      <c r="C258" s="235"/>
      <c r="D258" s="84"/>
      <c r="E258" s="142"/>
      <c r="F258" s="84"/>
      <c r="G258" s="84"/>
      <c r="H258" s="84"/>
      <c r="I258" s="235"/>
      <c r="J258" s="142"/>
    </row>
    <row r="259" spans="1:11" s="79" customFormat="1" x14ac:dyDescent="0.2">
      <c r="A259" s="142"/>
      <c r="B259" s="142"/>
      <c r="C259" s="235"/>
      <c r="D259" s="84"/>
      <c r="E259" s="142"/>
      <c r="F259" s="84"/>
      <c r="G259" s="84"/>
      <c r="H259" s="84"/>
      <c r="I259" s="235"/>
      <c r="J259" s="142"/>
    </row>
    <row r="260" spans="1:11" s="79" customFormat="1" x14ac:dyDescent="0.2">
      <c r="A260" s="142"/>
      <c r="B260" s="142"/>
      <c r="C260" s="235"/>
      <c r="D260" s="84"/>
      <c r="E260" s="142"/>
      <c r="F260" s="84"/>
      <c r="G260" s="84"/>
      <c r="H260" s="84"/>
      <c r="I260" s="235"/>
      <c r="J260" s="142"/>
    </row>
    <row r="261" spans="1:11" s="79" customFormat="1" x14ac:dyDescent="0.2">
      <c r="A261" s="142"/>
      <c r="B261" s="142"/>
      <c r="C261" s="235"/>
      <c r="D261" s="84"/>
      <c r="E261" s="142"/>
      <c r="F261" s="84"/>
      <c r="G261" s="84"/>
      <c r="H261" s="84"/>
      <c r="I261" s="235"/>
      <c r="J261" s="142"/>
    </row>
    <row r="262" spans="1:11" s="79" customFormat="1" x14ac:dyDescent="0.2">
      <c r="A262" s="142"/>
      <c r="B262" s="142"/>
      <c r="C262" s="235"/>
      <c r="D262" s="84"/>
      <c r="E262" s="142"/>
      <c r="F262" s="84"/>
      <c r="G262" s="84"/>
      <c r="H262" s="84"/>
      <c r="I262" s="235"/>
      <c r="J262" s="142"/>
    </row>
    <row r="263" spans="1:11" s="79" customFormat="1" x14ac:dyDescent="0.2">
      <c r="A263" s="142"/>
      <c r="B263" s="142"/>
      <c r="C263" s="235"/>
      <c r="D263" s="84"/>
      <c r="E263" s="142"/>
      <c r="F263" s="84"/>
      <c r="G263" s="84"/>
      <c r="H263" s="84"/>
      <c r="I263" s="235"/>
      <c r="J263" s="142"/>
    </row>
    <row r="264" spans="1:11" s="79" customFormat="1" x14ac:dyDescent="0.2">
      <c r="A264" s="142"/>
      <c r="B264" s="142"/>
      <c r="C264" s="235"/>
      <c r="D264" s="84"/>
      <c r="E264" s="142"/>
      <c r="F264" s="84"/>
      <c r="G264" s="84"/>
      <c r="H264" s="84"/>
      <c r="I264" s="235"/>
      <c r="J264" s="142"/>
    </row>
    <row r="265" spans="1:11" s="79" customFormat="1" x14ac:dyDescent="0.2">
      <c r="A265" s="142"/>
      <c r="B265" s="142"/>
      <c r="C265" s="235"/>
      <c r="D265" s="84"/>
      <c r="E265" s="142"/>
      <c r="F265" s="84"/>
      <c r="G265" s="84"/>
      <c r="H265" s="84"/>
      <c r="I265" s="235"/>
      <c r="J265" s="142"/>
    </row>
    <row r="266" spans="1:11" s="79" customFormat="1" x14ac:dyDescent="0.2">
      <c r="A266" s="142"/>
      <c r="B266" s="142"/>
      <c r="C266" s="235"/>
      <c r="D266" s="84"/>
      <c r="E266" s="142"/>
      <c r="F266" s="84"/>
      <c r="G266" s="84"/>
      <c r="H266" s="84"/>
      <c r="I266" s="235"/>
      <c r="J266" s="142"/>
    </row>
    <row r="267" spans="1:11" s="79" customFormat="1" x14ac:dyDescent="0.2">
      <c r="A267" s="55"/>
      <c r="B267" s="55"/>
      <c r="C267" s="56"/>
      <c r="D267" s="108"/>
      <c r="E267" s="55"/>
      <c r="F267" s="108"/>
      <c r="G267" s="108"/>
      <c r="H267" s="108"/>
      <c r="I267" s="56"/>
      <c r="J267" s="55"/>
      <c r="K267" s="54"/>
    </row>
    <row r="268" spans="1:11" s="79" customFormat="1" x14ac:dyDescent="0.2">
      <c r="A268" s="55"/>
      <c r="B268" s="55"/>
      <c r="C268" s="56"/>
      <c r="D268" s="108"/>
      <c r="E268" s="55"/>
      <c r="F268" s="108"/>
      <c r="G268" s="108"/>
      <c r="H268" s="108"/>
      <c r="I268" s="56"/>
      <c r="J268" s="55"/>
      <c r="K268" s="54"/>
    </row>
    <row r="269" spans="1:11" s="79" customFormat="1" x14ac:dyDescent="0.2">
      <c r="A269" s="55"/>
      <c r="B269" s="55"/>
      <c r="C269" s="56"/>
      <c r="D269" s="108"/>
      <c r="E269" s="55"/>
      <c r="F269" s="108"/>
      <c r="G269" s="108"/>
      <c r="H269" s="108"/>
      <c r="I269" s="56"/>
      <c r="J269" s="55"/>
      <c r="K269" s="54"/>
    </row>
    <row r="270" spans="1:11" s="79" customFormat="1" x14ac:dyDescent="0.2">
      <c r="A270" s="55"/>
      <c r="B270" s="55"/>
      <c r="C270" s="56"/>
      <c r="D270" s="108"/>
      <c r="E270" s="55"/>
      <c r="F270" s="108"/>
      <c r="G270" s="108"/>
      <c r="H270" s="108"/>
      <c r="I270" s="56"/>
      <c r="J270" s="55"/>
      <c r="K270" s="54"/>
    </row>
    <row r="271" spans="1:11" s="79" customFormat="1" x14ac:dyDescent="0.2">
      <c r="A271" s="55"/>
      <c r="B271" s="55"/>
      <c r="C271" s="56"/>
      <c r="D271" s="108"/>
      <c r="E271" s="55"/>
      <c r="F271" s="108"/>
      <c r="G271" s="108"/>
      <c r="H271" s="108"/>
      <c r="I271" s="56"/>
      <c r="J271" s="55"/>
      <c r="K271" s="54"/>
    </row>
    <row r="272" spans="1:11" s="79" customFormat="1" x14ac:dyDescent="0.2">
      <c r="A272" s="55"/>
      <c r="B272" s="55"/>
      <c r="C272" s="56"/>
      <c r="D272" s="108"/>
      <c r="E272" s="55"/>
      <c r="F272" s="108"/>
      <c r="G272" s="108"/>
      <c r="H272" s="108"/>
      <c r="I272" s="56"/>
      <c r="J272" s="55"/>
      <c r="K272" s="54"/>
    </row>
    <row r="273" spans="1:11" s="79" customFormat="1" x14ac:dyDescent="0.2">
      <c r="A273" s="55"/>
      <c r="B273" s="55"/>
      <c r="C273" s="56"/>
      <c r="D273" s="108"/>
      <c r="E273" s="55"/>
      <c r="F273" s="108"/>
      <c r="G273" s="108"/>
      <c r="H273" s="108"/>
      <c r="I273" s="56"/>
      <c r="J273" s="55"/>
      <c r="K273" s="54"/>
    </row>
    <row r="274" spans="1:11" s="79" customFormat="1" x14ac:dyDescent="0.2">
      <c r="A274" s="55"/>
      <c r="B274" s="55"/>
      <c r="C274" s="56"/>
      <c r="D274" s="108"/>
      <c r="E274" s="55"/>
      <c r="F274" s="108"/>
      <c r="G274" s="108"/>
      <c r="H274" s="108"/>
      <c r="I274" s="56"/>
      <c r="J274" s="55"/>
      <c r="K274" s="54"/>
    </row>
    <row r="275" spans="1:11" s="79" customFormat="1" x14ac:dyDescent="0.2">
      <c r="A275" s="55"/>
      <c r="B275" s="55"/>
      <c r="C275" s="56"/>
      <c r="D275" s="108"/>
      <c r="E275" s="55"/>
      <c r="F275" s="108"/>
      <c r="G275" s="108"/>
      <c r="H275" s="108"/>
      <c r="I275" s="56"/>
      <c r="J275" s="55"/>
      <c r="K275" s="54"/>
    </row>
    <row r="276" spans="1:11" s="79" customFormat="1" x14ac:dyDescent="0.2">
      <c r="A276" s="55"/>
      <c r="B276" s="55"/>
      <c r="C276" s="56"/>
      <c r="D276" s="108"/>
      <c r="E276" s="55"/>
      <c r="F276" s="108"/>
      <c r="G276" s="108"/>
      <c r="H276" s="108"/>
      <c r="I276" s="56"/>
      <c r="J276" s="55"/>
      <c r="K276" s="54"/>
    </row>
    <row r="277" spans="1:11" s="79" customFormat="1" x14ac:dyDescent="0.2">
      <c r="A277" s="55"/>
      <c r="B277" s="55"/>
      <c r="C277" s="56"/>
      <c r="D277" s="108"/>
      <c r="E277" s="55"/>
      <c r="F277" s="108"/>
      <c r="G277" s="108"/>
      <c r="H277" s="108"/>
      <c r="I277" s="56"/>
      <c r="J277" s="55"/>
      <c r="K277" s="54"/>
    </row>
    <row r="278" spans="1:11" s="79" customFormat="1" x14ac:dyDescent="0.2">
      <c r="A278" s="55"/>
      <c r="B278" s="55"/>
      <c r="C278" s="56"/>
      <c r="D278" s="108"/>
      <c r="E278" s="55"/>
      <c r="F278" s="108"/>
      <c r="G278" s="108"/>
      <c r="H278" s="108"/>
      <c r="I278" s="56"/>
      <c r="J278" s="55"/>
      <c r="K278" s="54"/>
    </row>
    <row r="279" spans="1:11" s="79" customFormat="1" x14ac:dyDescent="0.2">
      <c r="A279" s="55"/>
      <c r="B279" s="55"/>
      <c r="C279" s="56"/>
      <c r="D279" s="108"/>
      <c r="E279" s="55"/>
      <c r="F279" s="108"/>
      <c r="G279" s="108"/>
      <c r="H279" s="108"/>
      <c r="I279" s="56"/>
      <c r="J279" s="55"/>
      <c r="K279" s="54"/>
    </row>
  </sheetData>
  <mergeCells count="7">
    <mergeCell ref="D196:F196"/>
    <mergeCell ref="D63:F63"/>
    <mergeCell ref="A6:I6"/>
    <mergeCell ref="A5:I5"/>
    <mergeCell ref="A1:I1"/>
    <mergeCell ref="A2:I2"/>
    <mergeCell ref="D4:F4"/>
  </mergeCells>
  <phoneticPr fontId="1" type="noConversion"/>
  <hyperlinks>
    <hyperlink ref="B56" r:id="rId1"/>
    <hyperlink ref="B9" r:id="rId2"/>
    <hyperlink ref="B10" r:id="rId3"/>
    <hyperlink ref="B33" r:id="rId4"/>
    <hyperlink ref="B31" r:id="rId5"/>
    <hyperlink ref="B32" r:id="rId6"/>
    <hyperlink ref="B34" r:id="rId7"/>
    <hyperlink ref="B30" r:id="rId8"/>
    <hyperlink ref="B35" r:id="rId9"/>
    <hyperlink ref="B47" r:id="rId10"/>
    <hyperlink ref="B51" r:id="rId11"/>
    <hyperlink ref="B52" r:id="rId12"/>
    <hyperlink ref="B53" r:id="rId13"/>
    <hyperlink ref="B49" r:id="rId14"/>
    <hyperlink ref="B40" r:id="rId15"/>
    <hyperlink ref="B15" r:id="rId16"/>
    <hyperlink ref="B16" r:id="rId17"/>
    <hyperlink ref="B7" r:id="rId18"/>
    <hyperlink ref="B8" r:id="rId19"/>
    <hyperlink ref="B43" r:id="rId20"/>
    <hyperlink ref="B17" r:id="rId21"/>
    <hyperlink ref="B14" r:id="rId22"/>
    <hyperlink ref="B19" r:id="rId23"/>
    <hyperlink ref="B20" r:id="rId24"/>
    <hyperlink ref="B26" r:id="rId25"/>
    <hyperlink ref="B29" r:id="rId26"/>
    <hyperlink ref="B37" r:id="rId27"/>
    <hyperlink ref="B41" r:id="rId28"/>
    <hyperlink ref="B44" r:id="rId29"/>
    <hyperlink ref="B45" r:id="rId30"/>
    <hyperlink ref="B18" r:id="rId31"/>
    <hyperlink ref="B46" r:id="rId32"/>
    <hyperlink ref="B42" r:id="rId33"/>
    <hyperlink ref="B55" r:id="rId34"/>
    <hyperlink ref="B57" r:id="rId35"/>
    <hyperlink ref="B58" r:id="rId36"/>
    <hyperlink ref="B27" r:id="rId37"/>
    <hyperlink ref="B28" r:id="rId38"/>
    <hyperlink ref="B11" r:id="rId39"/>
    <hyperlink ref="B12" r:id="rId40"/>
    <hyperlink ref="B13" r:id="rId41"/>
    <hyperlink ref="B21" r:id="rId42"/>
    <hyperlink ref="B22" r:id="rId43"/>
    <hyperlink ref="B23" r:id="rId44"/>
    <hyperlink ref="B24" r:id="rId45"/>
    <hyperlink ref="B25" r:id="rId46"/>
    <hyperlink ref="B36" r:id="rId47"/>
    <hyperlink ref="B62" r:id="rId48"/>
    <hyperlink ref="B66" r:id="rId49"/>
    <hyperlink ref="B61" r:id="rId50"/>
    <hyperlink ref="B67" r:id="rId51"/>
    <hyperlink ref="B64" r:id="rId52"/>
    <hyperlink ref="B65" r:id="rId53" display="MoU"/>
    <hyperlink ref="B59" r:id="rId54"/>
    <hyperlink ref="B70" r:id="rId55"/>
    <hyperlink ref="B69" r:id="rId56"/>
    <hyperlink ref="B60" r:id="rId57"/>
    <hyperlink ref="B71" r:id="rId58"/>
    <hyperlink ref="B48" r:id="rId59"/>
    <hyperlink ref="B54" r:id="rId60"/>
    <hyperlink ref="B38" r:id="rId61"/>
    <hyperlink ref="B39" r:id="rId62"/>
    <hyperlink ref="B72" r:id="rId63"/>
    <hyperlink ref="B73" r:id="rId64"/>
    <hyperlink ref="B75" r:id="rId65"/>
    <hyperlink ref="B76" r:id="rId66"/>
    <hyperlink ref="B74" r:id="rId67"/>
    <hyperlink ref="B77" r:id="rId68"/>
    <hyperlink ref="B68" r:id="rId69"/>
    <hyperlink ref="B63" r:id="rId70"/>
    <hyperlink ref="B81" r:id="rId71"/>
    <hyperlink ref="B84" r:id="rId72"/>
    <hyperlink ref="B86" r:id="rId73"/>
    <hyperlink ref="B79" r:id="rId74"/>
    <hyperlink ref="B90" r:id="rId75"/>
    <hyperlink ref="B96" r:id="rId76"/>
    <hyperlink ref="B97" r:id="rId77"/>
    <hyperlink ref="B82" r:id="rId78"/>
    <hyperlink ref="B83" r:id="rId79"/>
    <hyperlink ref="B78" r:id="rId80"/>
    <hyperlink ref="B85" r:id="rId81"/>
    <hyperlink ref="B87" r:id="rId82"/>
    <hyperlink ref="B92" r:id="rId83"/>
    <hyperlink ref="B100" r:id="rId84"/>
    <hyperlink ref="B102" r:id="rId85"/>
    <hyperlink ref="B104" r:id="rId86"/>
    <hyperlink ref="B103" r:id="rId87"/>
    <hyperlink ref="B105" r:id="rId88"/>
    <hyperlink ref="B108" r:id="rId89"/>
    <hyperlink ref="B94" r:id="rId90" display="MoU"/>
    <hyperlink ref="B88" r:id="rId91"/>
    <hyperlink ref="B93" r:id="rId92"/>
    <hyperlink ref="B106" r:id="rId93"/>
    <hyperlink ref="B107" r:id="rId94"/>
    <hyperlink ref="B99" r:id="rId95"/>
    <hyperlink ref="B113" r:id="rId96"/>
    <hyperlink ref="B118" r:id="rId97"/>
    <hyperlink ref="B119" r:id="rId98"/>
    <hyperlink ref="B91" r:id="rId99"/>
    <hyperlink ref="B120" r:id="rId100"/>
    <hyperlink ref="B115" r:id="rId101"/>
    <hyperlink ref="B95" r:id="rId102"/>
    <hyperlink ref="B121" r:id="rId103"/>
    <hyperlink ref="B123" r:id="rId104"/>
    <hyperlink ref="B109" r:id="rId105"/>
    <hyperlink ref="B112" r:id="rId106"/>
    <hyperlink ref="B110" r:id="rId107"/>
    <hyperlink ref="B111" r:id="rId108"/>
    <hyperlink ref="B117" r:id="rId109"/>
    <hyperlink ref="B130" r:id="rId110"/>
    <hyperlink ref="B114" r:id="rId111"/>
    <hyperlink ref="B126" r:id="rId112"/>
    <hyperlink ref="B131" r:id="rId113"/>
    <hyperlink ref="B129" r:id="rId114"/>
    <hyperlink ref="B122" r:id="rId115"/>
    <hyperlink ref="B136" r:id="rId116" display="PKS "/>
    <hyperlink ref="B137" r:id="rId117"/>
    <hyperlink ref="B138" r:id="rId118"/>
    <hyperlink ref="B139" r:id="rId119"/>
    <hyperlink ref="B140" r:id="rId120"/>
    <hyperlink ref="B141" r:id="rId121"/>
    <hyperlink ref="B132" r:id="rId122" display="MoU"/>
    <hyperlink ref="B143" r:id="rId123"/>
    <hyperlink ref="B144" r:id="rId124"/>
    <hyperlink ref="B142" r:id="rId125"/>
    <hyperlink ref="B133" r:id="rId126"/>
    <hyperlink ref="B145" r:id="rId127"/>
    <hyperlink ref="B147" r:id="rId128"/>
    <hyperlink ref="B148" r:id="rId129" display="MoU"/>
    <hyperlink ref="B151" r:id="rId130"/>
    <hyperlink ref="B152" r:id="rId131" display="MoU"/>
    <hyperlink ref="B135" r:id="rId132"/>
    <hyperlink ref="B134" r:id="rId133"/>
    <hyperlink ref="B153" r:id="rId134"/>
    <hyperlink ref="B125" r:id="rId135"/>
    <hyperlink ref="B116" r:id="rId136"/>
    <hyperlink ref="B150" r:id="rId137"/>
    <hyperlink ref="B154" r:id="rId138"/>
    <hyperlink ref="B155" r:id="rId139" display="MoU"/>
    <hyperlink ref="B124" r:id="rId140"/>
    <hyperlink ref="B156" r:id="rId141"/>
    <hyperlink ref="B158" r:id="rId142"/>
    <hyperlink ref="B157" r:id="rId143"/>
    <hyperlink ref="B163" r:id="rId144"/>
    <hyperlink ref="B166" r:id="rId145"/>
    <hyperlink ref="B146" r:id="rId146"/>
    <hyperlink ref="B169" r:id="rId147"/>
    <hyperlink ref="B176" r:id="rId148"/>
    <hyperlink ref="B177" r:id="rId149"/>
    <hyperlink ref="B159" r:id="rId150"/>
    <hyperlink ref="B175" r:id="rId151"/>
    <hyperlink ref="B149" r:id="rId152"/>
    <hyperlink ref="B172" r:id="rId153"/>
    <hyperlink ref="B128" r:id="rId154"/>
    <hyperlink ref="B181" r:id="rId155"/>
    <hyperlink ref="B183" r:id="rId156"/>
    <hyperlink ref="B184" r:id="rId157"/>
    <hyperlink ref="B185" r:id="rId158"/>
    <hyperlink ref="B178" r:id="rId159"/>
    <hyperlink ref="B168" r:id="rId160"/>
    <hyperlink ref="B174" r:id="rId161"/>
    <hyperlink ref="B179" r:id="rId162"/>
    <hyperlink ref="B180" r:id="rId163"/>
    <hyperlink ref="B160" r:id="rId164"/>
    <hyperlink ref="B165" r:id="rId165"/>
    <hyperlink ref="B187" r:id="rId166"/>
    <hyperlink ref="B161" r:id="rId167"/>
    <hyperlink ref="B162" r:id="rId168"/>
    <hyperlink ref="B164" r:id="rId169"/>
    <hyperlink ref="B170" r:id="rId170"/>
    <hyperlink ref="B189" r:id="rId171"/>
    <hyperlink ref="B167" r:id="rId172"/>
    <hyperlink ref="B190" r:id="rId173"/>
    <hyperlink ref="B186" r:id="rId174"/>
    <hyperlink ref="B195" r:id="rId175"/>
    <hyperlink ref="B173" r:id="rId176"/>
    <hyperlink ref="B188" r:id="rId177"/>
    <hyperlink ref="B197" r:id="rId178"/>
    <hyperlink ref="B198" r:id="rId179"/>
    <hyperlink ref="B205" r:id="rId180"/>
    <hyperlink ref="B207" r:id="rId181"/>
    <hyperlink ref="B208" r:id="rId182"/>
    <hyperlink ref="B211" r:id="rId183"/>
    <hyperlink ref="B50" r:id="rId184"/>
    <hyperlink ref="B127" r:id="rId185"/>
    <hyperlink ref="B192" r:id="rId186"/>
    <hyperlink ref="B213" r:id="rId187"/>
    <hyperlink ref="B200" r:id="rId188"/>
    <hyperlink ref="B220" r:id="rId189"/>
    <hyperlink ref="B216" r:id="rId190"/>
    <hyperlink ref="B210" r:id="rId191"/>
    <hyperlink ref="B196" r:id="rId192"/>
    <hyperlink ref="B193" r:id="rId193"/>
    <hyperlink ref="B191" r:id="rId194"/>
    <hyperlink ref="B194" r:id="rId195"/>
    <hyperlink ref="B222" r:id="rId196"/>
    <hyperlink ref="B217" r:id="rId197"/>
    <hyperlink ref="B218" r:id="rId198"/>
    <hyperlink ref="B223" r:id="rId199"/>
    <hyperlink ref="B204" r:id="rId200"/>
    <hyperlink ref="B214" r:id="rId201"/>
    <hyperlink ref="B212" r:id="rId202"/>
    <hyperlink ref="B203" r:id="rId203"/>
    <hyperlink ref="B206" r:id="rId204"/>
    <hyperlink ref="B202" r:id="rId205"/>
    <hyperlink ref="B209" r:id="rId206"/>
    <hyperlink ref="B201" r:id="rId207"/>
    <hyperlink ref="B199" r:id="rId208"/>
    <hyperlink ref="B219" r:id="rId209"/>
  </hyperlinks>
  <pageMargins left="0.36" right="0.14000000000000001" top="0.56000000000000005" bottom="0.28000000000000003" header="0.22" footer="0.18"/>
  <pageSetup paperSize="9" orientation="landscape" horizontalDpi="4294967293" r:id="rId21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4"/>
  <sheetViews>
    <sheetView showGridLines="0" topLeftCell="A15" zoomScale="130" zoomScaleNormal="130" zoomScaleSheetLayoutView="100" workbookViewId="0">
      <selection activeCell="I23" sqref="I23"/>
    </sheetView>
  </sheetViews>
  <sheetFormatPr defaultRowHeight="15" x14ac:dyDescent="0.2"/>
  <cols>
    <col min="1" max="1" width="4" style="5" customWidth="1"/>
    <col min="2" max="2" width="5.5703125" style="5" customWidth="1"/>
    <col min="3" max="3" width="37.7109375" style="20" customWidth="1"/>
    <col min="4" max="4" width="20" style="15" customWidth="1"/>
    <col min="5" max="5" width="1.42578125" style="5" customWidth="1"/>
    <col min="6" max="6" width="23.140625" style="15" customWidth="1"/>
    <col min="7" max="7" width="15.85546875" style="15" customWidth="1"/>
    <col min="8" max="8" width="16" style="15" customWidth="1"/>
    <col min="9" max="9" width="24.140625" style="20" customWidth="1"/>
    <col min="10" max="11" width="9.140625" style="5" customWidth="1"/>
    <col min="12" max="16384" width="9.140625" style="5"/>
  </cols>
  <sheetData>
    <row r="1" spans="1:11" ht="28.5" x14ac:dyDescent="0.2">
      <c r="A1" s="362" t="s">
        <v>583</v>
      </c>
      <c r="B1" s="362"/>
      <c r="C1" s="362"/>
      <c r="D1" s="362"/>
      <c r="E1" s="362"/>
      <c r="F1" s="362"/>
      <c r="G1" s="362"/>
      <c r="H1" s="362"/>
      <c r="I1" s="362"/>
    </row>
    <row r="2" spans="1:11" s="48" customFormat="1" ht="18.75" customHeight="1" x14ac:dyDescent="0.2">
      <c r="A2" s="46" t="s">
        <v>217</v>
      </c>
      <c r="B2" s="47" t="s">
        <v>463</v>
      </c>
      <c r="C2" s="47" t="s">
        <v>218</v>
      </c>
      <c r="D2" s="363" t="s">
        <v>464</v>
      </c>
      <c r="E2" s="363"/>
      <c r="F2" s="363"/>
      <c r="G2" s="47" t="s">
        <v>451</v>
      </c>
      <c r="H2" s="47" t="s">
        <v>452</v>
      </c>
      <c r="I2" s="19" t="s">
        <v>465</v>
      </c>
    </row>
    <row r="3" spans="1:11" ht="17.25" customHeight="1" x14ac:dyDescent="0.2">
      <c r="A3" s="364" t="s">
        <v>569</v>
      </c>
      <c r="B3" s="365"/>
      <c r="C3" s="365"/>
      <c r="D3" s="365"/>
      <c r="E3" s="365"/>
      <c r="F3" s="365"/>
      <c r="G3" s="365"/>
      <c r="H3" s="365"/>
      <c r="I3" s="366"/>
    </row>
    <row r="4" spans="1:11" ht="17.25" customHeight="1" x14ac:dyDescent="0.2">
      <c r="A4" s="364" t="s">
        <v>587</v>
      </c>
      <c r="B4" s="365"/>
      <c r="C4" s="365"/>
      <c r="D4" s="365"/>
      <c r="E4" s="365"/>
      <c r="F4" s="365"/>
      <c r="G4" s="365"/>
      <c r="H4" s="365"/>
      <c r="I4" s="366"/>
    </row>
    <row r="5" spans="1:11" s="144" customFormat="1" ht="15" customHeight="1" x14ac:dyDescent="0.2">
      <c r="A5" s="63">
        <v>1</v>
      </c>
      <c r="B5" s="70" t="s">
        <v>51</v>
      </c>
      <c r="C5" s="68" t="s">
        <v>588</v>
      </c>
      <c r="D5" s="66" t="s">
        <v>589</v>
      </c>
      <c r="E5" s="66" t="s">
        <v>445</v>
      </c>
      <c r="F5" s="66" t="s">
        <v>590</v>
      </c>
      <c r="G5" s="146">
        <v>39823</v>
      </c>
      <c r="H5" s="145">
        <f t="shared" ref="H5:H11" si="0">+G5+(365*5)</f>
        <v>41648</v>
      </c>
      <c r="I5" s="68" t="s">
        <v>102</v>
      </c>
      <c r="J5" s="144">
        <v>2009</v>
      </c>
      <c r="K5" s="54" t="str">
        <f t="shared" ref="K5:K27" si="1">+J5&amp; " "&amp;B5</f>
        <v>2009 MoU</v>
      </c>
    </row>
    <row r="6" spans="1:11" s="54" customFormat="1" ht="14.25" customHeight="1" x14ac:dyDescent="0.2">
      <c r="A6" s="63">
        <f t="shared" ref="A6:A22" si="2">+A5+1</f>
        <v>2</v>
      </c>
      <c r="B6" s="71" t="s">
        <v>51</v>
      </c>
      <c r="C6" s="68" t="s">
        <v>261</v>
      </c>
      <c r="D6" s="207" t="s">
        <v>262</v>
      </c>
      <c r="E6" s="207" t="s">
        <v>445</v>
      </c>
      <c r="F6" s="208" t="s">
        <v>263</v>
      </c>
      <c r="G6" s="145">
        <v>39890</v>
      </c>
      <c r="H6" s="145">
        <f t="shared" si="0"/>
        <v>41715</v>
      </c>
      <c r="I6" s="68" t="s">
        <v>102</v>
      </c>
      <c r="J6" s="54">
        <v>2009</v>
      </c>
      <c r="K6" s="54" t="str">
        <f t="shared" si="1"/>
        <v>2009 MoU</v>
      </c>
    </row>
    <row r="7" spans="1:11" s="54" customFormat="1" ht="12" x14ac:dyDescent="0.2">
      <c r="A7" s="63">
        <f t="shared" si="2"/>
        <v>3</v>
      </c>
      <c r="B7" s="71" t="s">
        <v>167</v>
      </c>
      <c r="C7" s="68" t="s">
        <v>261</v>
      </c>
      <c r="D7" s="207" t="s">
        <v>264</v>
      </c>
      <c r="E7" s="207" t="s">
        <v>445</v>
      </c>
      <c r="F7" s="208" t="s">
        <v>265</v>
      </c>
      <c r="G7" s="145">
        <v>39890</v>
      </c>
      <c r="H7" s="145">
        <f t="shared" si="0"/>
        <v>41715</v>
      </c>
      <c r="I7" s="68" t="s">
        <v>102</v>
      </c>
      <c r="J7" s="54">
        <v>2009</v>
      </c>
      <c r="K7" s="54" t="str">
        <f t="shared" si="1"/>
        <v>2009 PKS</v>
      </c>
    </row>
    <row r="8" spans="1:11" s="144" customFormat="1" ht="15" customHeight="1" x14ac:dyDescent="0.2">
      <c r="A8" s="63">
        <f t="shared" si="2"/>
        <v>4</v>
      </c>
      <c r="B8" s="69" t="s">
        <v>237</v>
      </c>
      <c r="C8" s="65" t="s">
        <v>302</v>
      </c>
      <c r="D8" s="66" t="s">
        <v>303</v>
      </c>
      <c r="E8" s="66" t="s">
        <v>445</v>
      </c>
      <c r="F8" s="67" t="s">
        <v>304</v>
      </c>
      <c r="G8" s="146">
        <v>40035</v>
      </c>
      <c r="H8" s="146">
        <f t="shared" si="0"/>
        <v>41860</v>
      </c>
      <c r="I8" s="68" t="s">
        <v>102</v>
      </c>
      <c r="J8" s="144">
        <v>2009</v>
      </c>
      <c r="K8" s="54" t="str">
        <f t="shared" si="1"/>
        <v>2009 ADD</v>
      </c>
    </row>
    <row r="9" spans="1:11" s="54" customFormat="1" ht="30.75" customHeight="1" x14ac:dyDescent="0.2">
      <c r="A9" s="63">
        <f t="shared" si="2"/>
        <v>5</v>
      </c>
      <c r="B9" s="71" t="s">
        <v>167</v>
      </c>
      <c r="C9" s="68" t="s">
        <v>489</v>
      </c>
      <c r="D9" s="359" t="s">
        <v>490</v>
      </c>
      <c r="E9" s="360"/>
      <c r="F9" s="361"/>
      <c r="G9" s="145">
        <v>40158</v>
      </c>
      <c r="H9" s="145">
        <f t="shared" si="0"/>
        <v>41983</v>
      </c>
      <c r="I9" s="68" t="s">
        <v>491</v>
      </c>
      <c r="J9" s="54">
        <v>2009</v>
      </c>
      <c r="K9" s="54" t="str">
        <f t="shared" si="1"/>
        <v>2009 PKS</v>
      </c>
    </row>
    <row r="10" spans="1:11" s="54" customFormat="1" ht="24" x14ac:dyDescent="0.2">
      <c r="A10" s="63">
        <f t="shared" si="2"/>
        <v>6</v>
      </c>
      <c r="B10" s="71" t="s">
        <v>51</v>
      </c>
      <c r="C10" s="68" t="s">
        <v>336</v>
      </c>
      <c r="D10" s="207" t="s">
        <v>337</v>
      </c>
      <c r="E10" s="144" t="s">
        <v>445</v>
      </c>
      <c r="F10" s="208" t="s">
        <v>338</v>
      </c>
      <c r="G10" s="151">
        <v>40213</v>
      </c>
      <c r="H10" s="145">
        <f t="shared" si="0"/>
        <v>42038</v>
      </c>
      <c r="I10" s="68" t="s">
        <v>102</v>
      </c>
      <c r="J10" s="54">
        <v>2010</v>
      </c>
      <c r="K10" s="54" t="str">
        <f t="shared" si="1"/>
        <v>2010 MoU</v>
      </c>
    </row>
    <row r="11" spans="1:11" s="144" customFormat="1" ht="15" customHeight="1" x14ac:dyDescent="0.2">
      <c r="A11" s="63">
        <f t="shared" si="2"/>
        <v>7</v>
      </c>
      <c r="B11" s="152" t="s">
        <v>167</v>
      </c>
      <c r="C11" s="209" t="s">
        <v>139</v>
      </c>
      <c r="D11" s="144" t="s">
        <v>140</v>
      </c>
      <c r="E11" s="66" t="s">
        <v>445</v>
      </c>
      <c r="F11" s="157" t="s">
        <v>141</v>
      </c>
      <c r="G11" s="154">
        <v>40295</v>
      </c>
      <c r="H11" s="154">
        <f t="shared" si="0"/>
        <v>42120</v>
      </c>
      <c r="I11" s="68" t="s">
        <v>102</v>
      </c>
      <c r="J11" s="144">
        <v>2010</v>
      </c>
      <c r="K11" s="54" t="str">
        <f t="shared" si="1"/>
        <v>2010 PKS</v>
      </c>
    </row>
    <row r="12" spans="1:11" s="144" customFormat="1" ht="15" customHeight="1" x14ac:dyDescent="0.2">
      <c r="A12" s="63">
        <f t="shared" si="2"/>
        <v>8</v>
      </c>
      <c r="B12" s="70" t="s">
        <v>51</v>
      </c>
      <c r="C12" s="68" t="s">
        <v>600</v>
      </c>
      <c r="D12" s="66" t="s">
        <v>601</v>
      </c>
      <c r="E12" s="66" t="s">
        <v>445</v>
      </c>
      <c r="F12" s="66" t="s">
        <v>602</v>
      </c>
      <c r="G12" s="146">
        <v>40612</v>
      </c>
      <c r="H12" s="145">
        <f>+G12+(365*3)</f>
        <v>41707</v>
      </c>
      <c r="I12" s="68" t="s">
        <v>603</v>
      </c>
      <c r="J12" s="144">
        <v>2011</v>
      </c>
      <c r="K12" s="54" t="str">
        <f t="shared" si="1"/>
        <v>2011 MoU</v>
      </c>
    </row>
    <row r="13" spans="1:11" s="144" customFormat="1" ht="24" x14ac:dyDescent="0.2">
      <c r="A13" s="63">
        <f t="shared" si="2"/>
        <v>9</v>
      </c>
      <c r="B13" s="70" t="s">
        <v>51</v>
      </c>
      <c r="C13" s="68" t="s">
        <v>607</v>
      </c>
      <c r="D13" s="66" t="s">
        <v>608</v>
      </c>
      <c r="E13" s="66" t="s">
        <v>445</v>
      </c>
      <c r="F13" s="66" t="s">
        <v>609</v>
      </c>
      <c r="G13" s="146">
        <v>40554</v>
      </c>
      <c r="H13" s="145">
        <f>+G13+(365*5)</f>
        <v>42379</v>
      </c>
      <c r="I13" s="68" t="s">
        <v>102</v>
      </c>
      <c r="J13" s="144">
        <v>2011</v>
      </c>
      <c r="K13" s="54" t="str">
        <f t="shared" si="1"/>
        <v>2011 MoU</v>
      </c>
    </row>
    <row r="14" spans="1:11" s="144" customFormat="1" ht="15" customHeight="1" x14ac:dyDescent="0.2">
      <c r="A14" s="63">
        <f t="shared" si="2"/>
        <v>10</v>
      </c>
      <c r="B14" s="70" t="s">
        <v>51</v>
      </c>
      <c r="C14" s="68" t="s">
        <v>604</v>
      </c>
      <c r="D14" s="66" t="s">
        <v>605</v>
      </c>
      <c r="E14" s="66" t="s">
        <v>445</v>
      </c>
      <c r="F14" s="66" t="s">
        <v>606</v>
      </c>
      <c r="G14" s="146">
        <v>40591</v>
      </c>
      <c r="H14" s="145">
        <f>+G14+(365*5)</f>
        <v>42416</v>
      </c>
      <c r="I14" s="68" t="s">
        <v>102</v>
      </c>
      <c r="J14" s="144">
        <v>2011</v>
      </c>
      <c r="K14" s="54" t="str">
        <f t="shared" si="1"/>
        <v>2011 MoU</v>
      </c>
    </row>
    <row r="15" spans="1:11" s="144" customFormat="1" ht="24" x14ac:dyDescent="0.2">
      <c r="A15" s="63">
        <f t="shared" si="2"/>
        <v>11</v>
      </c>
      <c r="B15" s="153" t="s">
        <v>167</v>
      </c>
      <c r="C15" s="68" t="s">
        <v>1106</v>
      </c>
      <c r="D15" s="66" t="s">
        <v>1107</v>
      </c>
      <c r="E15" s="66" t="s">
        <v>445</v>
      </c>
      <c r="F15" s="66" t="s">
        <v>1108</v>
      </c>
      <c r="G15" s="146">
        <v>40780</v>
      </c>
      <c r="H15" s="154">
        <f>+G15+(365*3)</f>
        <v>41875</v>
      </c>
      <c r="I15" s="68" t="s">
        <v>1109</v>
      </c>
      <c r="J15" s="144">
        <v>2011</v>
      </c>
      <c r="K15" s="144" t="str">
        <f t="shared" si="1"/>
        <v>2011 PKS</v>
      </c>
    </row>
    <row r="16" spans="1:11" s="144" customFormat="1" ht="24" x14ac:dyDescent="0.2">
      <c r="A16" s="63">
        <f t="shared" si="2"/>
        <v>12</v>
      </c>
      <c r="B16" s="153" t="s">
        <v>51</v>
      </c>
      <c r="C16" s="68" t="s">
        <v>1189</v>
      </c>
      <c r="D16" s="66" t="s">
        <v>1190</v>
      </c>
      <c r="E16" s="66" t="s">
        <v>445</v>
      </c>
      <c r="F16" s="66" t="s">
        <v>1191</v>
      </c>
      <c r="G16" s="146">
        <v>41222</v>
      </c>
      <c r="H16" s="154">
        <f>+G16+(365*5)</f>
        <v>43047</v>
      </c>
      <c r="I16" s="68" t="s">
        <v>102</v>
      </c>
      <c r="J16" s="144">
        <v>2012</v>
      </c>
      <c r="K16" s="54" t="str">
        <f t="shared" si="1"/>
        <v>2012 MoU</v>
      </c>
    </row>
    <row r="17" spans="1:11" s="6" customFormat="1" ht="30" x14ac:dyDescent="0.2">
      <c r="A17" s="63">
        <f t="shared" si="2"/>
        <v>13</v>
      </c>
      <c r="B17" s="211" t="s">
        <v>51</v>
      </c>
      <c r="C17" s="7" t="s">
        <v>1454</v>
      </c>
      <c r="D17" s="18" t="s">
        <v>1455</v>
      </c>
      <c r="E17" s="18" t="s">
        <v>445</v>
      </c>
      <c r="F17" s="18" t="s">
        <v>1456</v>
      </c>
      <c r="G17" s="41">
        <v>41225</v>
      </c>
      <c r="H17" s="154">
        <f>+G17+(365*5)</f>
        <v>43050</v>
      </c>
      <c r="I17" s="7" t="s">
        <v>1457</v>
      </c>
      <c r="J17" s="6">
        <v>2012</v>
      </c>
      <c r="K17" s="5" t="str">
        <f t="shared" si="1"/>
        <v>2012 MoU</v>
      </c>
    </row>
    <row r="18" spans="1:11" s="6" customFormat="1" ht="60" x14ac:dyDescent="0.2">
      <c r="A18" s="63">
        <f t="shared" si="2"/>
        <v>14</v>
      </c>
      <c r="B18" s="211" t="s">
        <v>51</v>
      </c>
      <c r="C18" s="7" t="s">
        <v>1281</v>
      </c>
      <c r="D18" s="18"/>
      <c r="E18" s="18" t="s">
        <v>445</v>
      </c>
      <c r="F18" s="18"/>
      <c r="G18" s="41">
        <v>41352</v>
      </c>
      <c r="H18" s="154">
        <f>+G18+(365*3)</f>
        <v>42447</v>
      </c>
      <c r="I18" s="7" t="s">
        <v>1282</v>
      </c>
      <c r="J18" s="6">
        <v>2013</v>
      </c>
      <c r="K18" s="5" t="str">
        <f t="shared" si="1"/>
        <v>2013 MoU</v>
      </c>
    </row>
    <row r="19" spans="1:11" s="6" customFormat="1" ht="30" x14ac:dyDescent="0.2">
      <c r="A19" s="63">
        <f t="shared" si="2"/>
        <v>15</v>
      </c>
      <c r="B19" s="211" t="s">
        <v>51</v>
      </c>
      <c r="C19" s="7" t="s">
        <v>1305</v>
      </c>
      <c r="D19" s="18" t="s">
        <v>1306</v>
      </c>
      <c r="E19" s="18" t="s">
        <v>445</v>
      </c>
      <c r="F19" s="18" t="s">
        <v>1307</v>
      </c>
      <c r="G19" s="41">
        <v>41379</v>
      </c>
      <c r="H19" s="154">
        <f>+G19+(365*5)</f>
        <v>43204</v>
      </c>
      <c r="I19" s="68" t="s">
        <v>102</v>
      </c>
      <c r="J19" s="6">
        <v>2013</v>
      </c>
      <c r="K19" s="5" t="str">
        <f t="shared" si="1"/>
        <v>2013 MoU</v>
      </c>
    </row>
    <row r="20" spans="1:11" s="6" customFormat="1" ht="15" customHeight="1" x14ac:dyDescent="0.2">
      <c r="A20" s="63">
        <f t="shared" si="2"/>
        <v>16</v>
      </c>
      <c r="B20" s="211" t="s">
        <v>167</v>
      </c>
      <c r="C20" s="68" t="s">
        <v>1106</v>
      </c>
      <c r="D20" s="66" t="s">
        <v>2055</v>
      </c>
      <c r="E20" s="66" t="s">
        <v>445</v>
      </c>
      <c r="F20" s="66" t="s">
        <v>2056</v>
      </c>
      <c r="G20" s="146">
        <v>41862</v>
      </c>
      <c r="H20" s="154">
        <f>+G20+(365*1)</f>
        <v>42227</v>
      </c>
      <c r="I20" s="68" t="s">
        <v>1109</v>
      </c>
      <c r="J20" s="6">
        <v>2014</v>
      </c>
      <c r="K20" s="5" t="str">
        <f t="shared" si="1"/>
        <v>2014 PKS</v>
      </c>
    </row>
    <row r="21" spans="1:11" s="6" customFormat="1" ht="15" customHeight="1" x14ac:dyDescent="0.2">
      <c r="A21" s="63">
        <f t="shared" si="2"/>
        <v>17</v>
      </c>
      <c r="B21" s="211" t="s">
        <v>51</v>
      </c>
      <c r="C21" s="68" t="s">
        <v>2057</v>
      </c>
      <c r="D21" s="66" t="s">
        <v>2058</v>
      </c>
      <c r="E21" s="66" t="s">
        <v>445</v>
      </c>
      <c r="F21" s="66" t="s">
        <v>2059</v>
      </c>
      <c r="G21" s="146">
        <v>41940</v>
      </c>
      <c r="H21" s="154">
        <f>+G21+(365*5)</f>
        <v>43765</v>
      </c>
      <c r="I21" s="68" t="s">
        <v>102</v>
      </c>
      <c r="J21" s="6">
        <v>2014</v>
      </c>
      <c r="K21" s="5" t="str">
        <f t="shared" si="1"/>
        <v>2014 MoU</v>
      </c>
    </row>
    <row r="22" spans="1:11" s="6" customFormat="1" ht="15" customHeight="1" x14ac:dyDescent="0.2">
      <c r="A22" s="63">
        <f t="shared" si="2"/>
        <v>18</v>
      </c>
      <c r="B22" s="211" t="s">
        <v>167</v>
      </c>
      <c r="C22" s="68" t="s">
        <v>2057</v>
      </c>
      <c r="D22" s="66" t="s">
        <v>2060</v>
      </c>
      <c r="E22" s="66" t="s">
        <v>445</v>
      </c>
      <c r="F22" s="66" t="s">
        <v>2061</v>
      </c>
      <c r="G22" s="146">
        <v>41940</v>
      </c>
      <c r="H22" s="154">
        <f>+G22+(365*4)</f>
        <v>43400</v>
      </c>
      <c r="I22" s="68" t="s">
        <v>2147</v>
      </c>
      <c r="J22" s="6">
        <v>2014</v>
      </c>
      <c r="K22" s="5" t="str">
        <f t="shared" si="1"/>
        <v>2014 PKS</v>
      </c>
    </row>
    <row r="23" spans="1:11" s="6" customFormat="1" ht="15" customHeight="1" x14ac:dyDescent="0.2">
      <c r="A23" s="4"/>
      <c r="B23" s="211"/>
      <c r="C23" s="68"/>
      <c r="D23" s="66"/>
      <c r="E23" s="66"/>
      <c r="F23" s="66"/>
      <c r="G23" s="146"/>
      <c r="H23" s="154"/>
      <c r="I23" s="68"/>
      <c r="K23" s="5" t="str">
        <f t="shared" si="1"/>
        <v xml:space="preserve"> </v>
      </c>
    </row>
    <row r="24" spans="1:11" s="6" customFormat="1" ht="15" customHeight="1" x14ac:dyDescent="0.2">
      <c r="A24" s="4"/>
      <c r="B24" s="211"/>
      <c r="C24" s="68"/>
      <c r="D24" s="66"/>
      <c r="E24" s="66"/>
      <c r="F24" s="66"/>
      <c r="G24" s="146"/>
      <c r="H24" s="154"/>
      <c r="I24" s="68"/>
      <c r="K24" s="5" t="str">
        <f t="shared" si="1"/>
        <v xml:space="preserve"> </v>
      </c>
    </row>
    <row r="25" spans="1:11" s="6" customFormat="1" ht="15" customHeight="1" x14ac:dyDescent="0.2">
      <c r="A25" s="4"/>
      <c r="B25" s="211"/>
      <c r="C25" s="68"/>
      <c r="D25" s="66"/>
      <c r="E25" s="66"/>
      <c r="F25" s="66"/>
      <c r="G25" s="146"/>
      <c r="H25" s="154"/>
      <c r="I25" s="68"/>
      <c r="K25" s="5" t="str">
        <f t="shared" si="1"/>
        <v xml:space="preserve"> </v>
      </c>
    </row>
    <row r="26" spans="1:11" s="6" customFormat="1" ht="15" customHeight="1" x14ac:dyDescent="0.2">
      <c r="A26" s="4"/>
      <c r="B26" s="211"/>
      <c r="C26" s="68"/>
      <c r="D26" s="66"/>
      <c r="E26" s="66"/>
      <c r="F26" s="66"/>
      <c r="G26" s="146"/>
      <c r="H26" s="154"/>
      <c r="I26" s="68"/>
      <c r="K26" s="5" t="str">
        <f t="shared" si="1"/>
        <v xml:space="preserve"> </v>
      </c>
    </row>
    <row r="27" spans="1:11" s="6" customFormat="1" ht="15" customHeight="1" x14ac:dyDescent="0.2">
      <c r="A27" s="4"/>
      <c r="B27" s="211"/>
      <c r="C27" s="68"/>
      <c r="D27" s="66"/>
      <c r="E27" s="66"/>
      <c r="F27" s="66"/>
      <c r="G27" s="146"/>
      <c r="H27" s="154"/>
      <c r="I27" s="68"/>
      <c r="K27" s="5" t="str">
        <f t="shared" si="1"/>
        <v xml:space="preserve"> </v>
      </c>
    </row>
    <row r="28" spans="1:11" s="6" customFormat="1" ht="15" customHeight="1" x14ac:dyDescent="0.2">
      <c r="A28" s="4"/>
      <c r="B28" s="211"/>
      <c r="C28" s="68"/>
      <c r="D28" s="66"/>
      <c r="E28" s="66"/>
      <c r="F28" s="66"/>
      <c r="G28" s="146"/>
      <c r="H28" s="154"/>
      <c r="I28" s="68"/>
      <c r="K28" s="5"/>
    </row>
    <row r="29" spans="1:11" s="6" customFormat="1" ht="15" customHeight="1" x14ac:dyDescent="0.2">
      <c r="A29" s="4"/>
      <c r="B29" s="211"/>
      <c r="C29" s="68"/>
      <c r="D29" s="66"/>
      <c r="E29" s="66"/>
      <c r="F29" s="66"/>
      <c r="G29" s="146"/>
      <c r="H29" s="154"/>
      <c r="I29" s="68"/>
      <c r="K29" s="5"/>
    </row>
    <row r="30" spans="1:11" s="6" customFormat="1" ht="15" customHeight="1" x14ac:dyDescent="0.2">
      <c r="A30" s="4"/>
      <c r="B30" s="45"/>
      <c r="C30" s="7"/>
      <c r="D30" s="18"/>
      <c r="E30" s="18"/>
      <c r="F30" s="18"/>
      <c r="G30" s="41"/>
      <c r="H30" s="10"/>
      <c r="I30" s="7"/>
      <c r="K30" s="5" t="str">
        <f t="shared" ref="K30:K44" si="3">+J30&amp; " "&amp;B30</f>
        <v xml:space="preserve"> </v>
      </c>
    </row>
    <row r="31" spans="1:11" s="6" customFormat="1" ht="15" customHeight="1" x14ac:dyDescent="0.2">
      <c r="A31" s="4"/>
      <c r="B31" s="45"/>
      <c r="C31" s="7"/>
      <c r="D31" s="18"/>
      <c r="E31" s="18"/>
      <c r="F31" s="18"/>
      <c r="G31" s="41"/>
      <c r="H31" s="10"/>
      <c r="I31" s="7"/>
      <c r="K31" s="5" t="str">
        <f t="shared" si="3"/>
        <v xml:space="preserve"> </v>
      </c>
    </row>
    <row r="32" spans="1:11" s="6" customFormat="1" ht="15" customHeight="1" x14ac:dyDescent="0.2">
      <c r="A32" s="4"/>
      <c r="B32" s="45"/>
      <c r="C32" s="7"/>
      <c r="D32" s="18"/>
      <c r="E32" s="18"/>
      <c r="F32" s="18"/>
      <c r="G32" s="41"/>
      <c r="H32" s="10"/>
      <c r="I32" s="7"/>
      <c r="K32" s="5" t="str">
        <f t="shared" si="3"/>
        <v xml:space="preserve"> </v>
      </c>
    </row>
    <row r="33" spans="1:11" s="6" customFormat="1" ht="15" customHeight="1" x14ac:dyDescent="0.2">
      <c r="A33" s="8"/>
      <c r="B33" s="49"/>
      <c r="C33" s="9"/>
      <c r="D33" s="210"/>
      <c r="E33" s="42"/>
      <c r="F33" s="42"/>
      <c r="G33" s="155"/>
      <c r="H33" s="17"/>
      <c r="I33" s="9"/>
      <c r="K33" s="5" t="str">
        <f t="shared" si="3"/>
        <v xml:space="preserve"> </v>
      </c>
    </row>
    <row r="34" spans="1:11" x14ac:dyDescent="0.2">
      <c r="K34" s="5" t="str">
        <f t="shared" si="3"/>
        <v xml:space="preserve"> </v>
      </c>
    </row>
    <row r="35" spans="1:11" x14ac:dyDescent="0.2">
      <c r="I35" s="50"/>
      <c r="K35" s="5" t="str">
        <f t="shared" si="3"/>
        <v xml:space="preserve"> </v>
      </c>
    </row>
    <row r="36" spans="1:11" x14ac:dyDescent="0.2">
      <c r="K36" s="5" t="str">
        <f t="shared" si="3"/>
        <v xml:space="preserve"> </v>
      </c>
    </row>
    <row r="37" spans="1:11" x14ac:dyDescent="0.2">
      <c r="K37" s="5" t="str">
        <f t="shared" si="3"/>
        <v xml:space="preserve"> </v>
      </c>
    </row>
    <row r="38" spans="1:11" x14ac:dyDescent="0.2">
      <c r="K38" s="5" t="str">
        <f t="shared" si="3"/>
        <v xml:space="preserve"> </v>
      </c>
    </row>
    <row r="39" spans="1:11" x14ac:dyDescent="0.2">
      <c r="K39" s="5" t="str">
        <f t="shared" si="3"/>
        <v xml:space="preserve"> </v>
      </c>
    </row>
    <row r="40" spans="1:11" x14ac:dyDescent="0.2">
      <c r="K40" s="5" t="str">
        <f t="shared" si="3"/>
        <v xml:space="preserve"> </v>
      </c>
    </row>
    <row r="41" spans="1:11" x14ac:dyDescent="0.2">
      <c r="K41" s="5" t="str">
        <f t="shared" si="3"/>
        <v xml:space="preserve"> </v>
      </c>
    </row>
    <row r="42" spans="1:11" x14ac:dyDescent="0.2">
      <c r="K42" s="5" t="str">
        <f t="shared" si="3"/>
        <v xml:space="preserve"> </v>
      </c>
    </row>
    <row r="43" spans="1:11" x14ac:dyDescent="0.2">
      <c r="K43" s="5" t="str">
        <f t="shared" si="3"/>
        <v xml:space="preserve"> </v>
      </c>
    </row>
    <row r="44" spans="1:11" x14ac:dyDescent="0.2">
      <c r="K44" s="5" t="str">
        <f t="shared" si="3"/>
        <v xml:space="preserve"> </v>
      </c>
    </row>
  </sheetData>
  <mergeCells count="5">
    <mergeCell ref="D9:F9"/>
    <mergeCell ref="A1:I1"/>
    <mergeCell ref="D2:F2"/>
    <mergeCell ref="A3:I3"/>
    <mergeCell ref="A4:I4"/>
  </mergeCells>
  <phoneticPr fontId="1" type="noConversion"/>
  <hyperlinks>
    <hyperlink ref="B6" r:id="rId1"/>
    <hyperlink ref="B7" r:id="rId2"/>
    <hyperlink ref="B9" r:id="rId3"/>
    <hyperlink ref="B10" r:id="rId4"/>
    <hyperlink ref="B5" r:id="rId5"/>
    <hyperlink ref="B12" r:id="rId6"/>
    <hyperlink ref="B14" r:id="rId7"/>
    <hyperlink ref="B13" r:id="rId8"/>
    <hyperlink ref="B8" r:id="rId9"/>
    <hyperlink ref="B11" r:id="rId10"/>
    <hyperlink ref="B15" r:id="rId11"/>
    <hyperlink ref="B16" r:id="rId12"/>
    <hyperlink ref="B18" r:id="rId13"/>
    <hyperlink ref="B19" r:id="rId14"/>
    <hyperlink ref="B17" r:id="rId15"/>
    <hyperlink ref="B20" r:id="rId16"/>
    <hyperlink ref="B21" r:id="rId17"/>
    <hyperlink ref="B22" r:id="rId18"/>
  </hyperlinks>
  <pageMargins left="0.36" right="0.14000000000000001" top="0.51" bottom="0.28000000000000003" header="0.22" footer="0.18"/>
  <pageSetup paperSize="9" orientation="landscape" r:id="rId1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91"/>
  <sheetViews>
    <sheetView showGridLines="0" topLeftCell="A40" zoomScaleSheetLayoutView="100" workbookViewId="0">
      <selection activeCell="D26" sqref="D26"/>
    </sheetView>
  </sheetViews>
  <sheetFormatPr defaultRowHeight="12.75" x14ac:dyDescent="0.2"/>
  <cols>
    <col min="1" max="1" width="4" style="2" bestFit="1" customWidth="1"/>
    <col min="2" max="2" width="5.5703125" style="2" customWidth="1"/>
    <col min="3" max="3" width="31.7109375" style="3" customWidth="1"/>
    <col min="4" max="4" width="20.42578125" style="2" customWidth="1"/>
    <col min="5" max="5" width="1.42578125" style="2" customWidth="1"/>
    <col min="6" max="6" width="21.5703125" style="2" customWidth="1"/>
    <col min="7" max="8" width="16" style="2" bestFit="1" customWidth="1"/>
    <col min="9" max="9" width="29" style="3" customWidth="1"/>
    <col min="10" max="11" width="9.140625" style="22" customWidth="1"/>
    <col min="12" max="15" width="9.140625" style="22"/>
    <col min="16" max="16" width="9.140625" style="2"/>
    <col min="17" max="17" width="16.28515625" style="2" customWidth="1"/>
    <col min="18" max="16384" width="9.140625" style="2"/>
  </cols>
  <sheetData>
    <row r="1" spans="1:15" ht="28.5" x14ac:dyDescent="0.2">
      <c r="A1" s="362" t="s">
        <v>583</v>
      </c>
      <c r="B1" s="362"/>
      <c r="C1" s="362"/>
      <c r="D1" s="362"/>
      <c r="E1" s="362"/>
      <c r="F1" s="362"/>
      <c r="G1" s="362"/>
      <c r="H1" s="362"/>
      <c r="I1" s="362"/>
      <c r="J1" s="2"/>
      <c r="K1" s="2"/>
      <c r="L1" s="2"/>
      <c r="M1" s="2"/>
      <c r="N1" s="2"/>
      <c r="O1" s="2"/>
    </row>
    <row r="2" spans="1:15" ht="18" x14ac:dyDescent="0.2">
      <c r="A2" s="367"/>
      <c r="B2" s="367"/>
      <c r="C2" s="367"/>
      <c r="D2" s="367"/>
      <c r="E2" s="367"/>
      <c r="F2" s="367"/>
      <c r="G2" s="367"/>
      <c r="H2" s="367"/>
      <c r="I2" s="367"/>
      <c r="J2" s="2"/>
      <c r="K2" s="2"/>
      <c r="L2" s="2"/>
      <c r="M2" s="2"/>
      <c r="N2" s="2"/>
      <c r="O2" s="2"/>
    </row>
    <row r="3" spans="1:15" ht="10.5" customHeight="1" x14ac:dyDescent="0.2">
      <c r="D3" s="11"/>
      <c r="F3" s="11"/>
      <c r="G3" s="11"/>
      <c r="H3" s="16" t="s">
        <v>431</v>
      </c>
      <c r="I3" s="20"/>
      <c r="J3" s="2"/>
      <c r="K3" s="2"/>
      <c r="L3" s="2"/>
      <c r="M3" s="2"/>
      <c r="N3" s="2"/>
      <c r="O3" s="2"/>
    </row>
    <row r="4" spans="1:15" s="12" customFormat="1" ht="23.25" customHeight="1" x14ac:dyDescent="0.2">
      <c r="A4" s="13" t="s">
        <v>217</v>
      </c>
      <c r="B4" s="14" t="s">
        <v>463</v>
      </c>
      <c r="C4" s="14" t="s">
        <v>218</v>
      </c>
      <c r="D4" s="368" t="s">
        <v>464</v>
      </c>
      <c r="E4" s="368"/>
      <c r="F4" s="368"/>
      <c r="G4" s="14" t="s">
        <v>451</v>
      </c>
      <c r="H4" s="14" t="s">
        <v>452</v>
      </c>
      <c r="I4" s="19" t="s">
        <v>465</v>
      </c>
    </row>
    <row r="5" spans="1:15" s="1" customFormat="1" ht="17.25" customHeight="1" x14ac:dyDescent="0.2">
      <c r="A5" s="369" t="s">
        <v>569</v>
      </c>
      <c r="B5" s="370"/>
      <c r="C5" s="370"/>
      <c r="D5" s="370"/>
      <c r="E5" s="370"/>
      <c r="F5" s="370"/>
      <c r="G5" s="370"/>
      <c r="H5" s="370"/>
      <c r="I5" s="371"/>
    </row>
    <row r="6" spans="1:15" s="1" customFormat="1" ht="17.25" customHeight="1" x14ac:dyDescent="0.2">
      <c r="A6" s="369" t="s">
        <v>586</v>
      </c>
      <c r="B6" s="370"/>
      <c r="C6" s="370"/>
      <c r="D6" s="370"/>
      <c r="E6" s="370"/>
      <c r="F6" s="370"/>
      <c r="G6" s="370"/>
      <c r="H6" s="370"/>
      <c r="I6" s="371"/>
    </row>
    <row r="7" spans="1:15" s="160" customFormat="1" ht="24" x14ac:dyDescent="0.2">
      <c r="A7" s="63">
        <v>1</v>
      </c>
      <c r="B7" s="156" t="s">
        <v>51</v>
      </c>
      <c r="C7" s="68" t="s">
        <v>106</v>
      </c>
      <c r="D7" s="75" t="s">
        <v>1122</v>
      </c>
      <c r="E7" s="158" t="s">
        <v>445</v>
      </c>
      <c r="F7" s="150" t="s">
        <v>110</v>
      </c>
      <c r="G7" s="151">
        <v>39826</v>
      </c>
      <c r="H7" s="145">
        <f>+G7+(365*5)</f>
        <v>41651</v>
      </c>
      <c r="I7" s="68" t="s">
        <v>102</v>
      </c>
      <c r="J7" s="159">
        <v>2009</v>
      </c>
      <c r="K7" s="144" t="str">
        <f>+J7&amp; " "&amp;B7</f>
        <v>2009 MoU</v>
      </c>
      <c r="L7" s="144" t="str">
        <f>+B7</f>
        <v>MoU</v>
      </c>
      <c r="M7" s="159"/>
      <c r="N7" s="159"/>
      <c r="O7" s="159"/>
    </row>
    <row r="8" spans="1:15" s="54" customFormat="1" x14ac:dyDescent="0.2">
      <c r="A8" s="63">
        <f t="shared" ref="A8:A54" si="0">+A7+1</f>
        <v>2</v>
      </c>
      <c r="B8" s="156" t="s">
        <v>51</v>
      </c>
      <c r="C8" s="65" t="s">
        <v>152</v>
      </c>
      <c r="D8" s="54" t="s">
        <v>153</v>
      </c>
      <c r="E8" s="158" t="s">
        <v>445</v>
      </c>
      <c r="F8" s="157" t="s">
        <v>154</v>
      </c>
      <c r="G8" s="145">
        <v>39871</v>
      </c>
      <c r="H8" s="145">
        <f t="shared" ref="H8:H22" si="1">+G8+(365*5)</f>
        <v>41696</v>
      </c>
      <c r="I8" s="68" t="s">
        <v>102</v>
      </c>
      <c r="J8" s="144">
        <v>2009</v>
      </c>
      <c r="K8" s="144" t="str">
        <f t="shared" ref="K8:K22" si="2">+J8&amp; " "&amp;B8</f>
        <v>2009 MoU</v>
      </c>
      <c r="L8" s="144" t="str">
        <f t="shared" ref="L8:L34" si="3">+B8</f>
        <v>MoU</v>
      </c>
      <c r="M8" s="144"/>
      <c r="N8" s="144"/>
      <c r="O8" s="144"/>
    </row>
    <row r="9" spans="1:15" s="54" customFormat="1" x14ac:dyDescent="0.2">
      <c r="A9" s="63">
        <f t="shared" si="0"/>
        <v>3</v>
      </c>
      <c r="B9" s="156" t="s">
        <v>51</v>
      </c>
      <c r="C9" s="65" t="s">
        <v>224</v>
      </c>
      <c r="D9" s="54" t="s">
        <v>225</v>
      </c>
      <c r="E9" s="158" t="s">
        <v>445</v>
      </c>
      <c r="F9" s="157" t="s">
        <v>226</v>
      </c>
      <c r="G9" s="145">
        <v>39941</v>
      </c>
      <c r="H9" s="145">
        <f t="shared" si="1"/>
        <v>41766</v>
      </c>
      <c r="I9" s="68" t="s">
        <v>102</v>
      </c>
      <c r="J9" s="144">
        <v>2009</v>
      </c>
      <c r="K9" s="144" t="str">
        <f t="shared" si="2"/>
        <v>2009 MoU</v>
      </c>
      <c r="L9" s="144" t="str">
        <f t="shared" si="3"/>
        <v>MoU</v>
      </c>
      <c r="M9" s="144"/>
      <c r="N9" s="144"/>
      <c r="O9" s="144"/>
    </row>
    <row r="10" spans="1:15" s="54" customFormat="1" x14ac:dyDescent="0.2">
      <c r="A10" s="63">
        <f t="shared" si="0"/>
        <v>4</v>
      </c>
      <c r="B10" s="156" t="s">
        <v>51</v>
      </c>
      <c r="C10" s="65" t="s">
        <v>269</v>
      </c>
      <c r="D10" s="54" t="s">
        <v>270</v>
      </c>
      <c r="E10" s="158" t="s">
        <v>445</v>
      </c>
      <c r="F10" s="157" t="s">
        <v>271</v>
      </c>
      <c r="G10" s="145">
        <v>39948</v>
      </c>
      <c r="H10" s="145">
        <f t="shared" si="1"/>
        <v>41773</v>
      </c>
      <c r="I10" s="68" t="s">
        <v>102</v>
      </c>
      <c r="J10" s="144">
        <v>2009</v>
      </c>
      <c r="K10" s="144" t="str">
        <f t="shared" si="2"/>
        <v>2009 MoU</v>
      </c>
      <c r="L10" s="144" t="str">
        <f t="shared" si="3"/>
        <v>MoU</v>
      </c>
      <c r="M10" s="144"/>
      <c r="N10" s="144"/>
      <c r="O10" s="144"/>
    </row>
    <row r="11" spans="1:15" s="160" customFormat="1" x14ac:dyDescent="0.2">
      <c r="A11" s="63">
        <f t="shared" si="0"/>
        <v>5</v>
      </c>
      <c r="B11" s="156" t="s">
        <v>51</v>
      </c>
      <c r="C11" s="68" t="s">
        <v>255</v>
      </c>
      <c r="D11" s="75" t="s">
        <v>256</v>
      </c>
      <c r="E11" s="158" t="s">
        <v>445</v>
      </c>
      <c r="F11" s="150" t="s">
        <v>257</v>
      </c>
      <c r="G11" s="151">
        <v>39975</v>
      </c>
      <c r="H11" s="145">
        <f t="shared" ref="H11:H16" si="4">+G11+(365*5)</f>
        <v>41800</v>
      </c>
      <c r="I11" s="68" t="s">
        <v>102</v>
      </c>
      <c r="J11" s="159">
        <v>2009</v>
      </c>
      <c r="K11" s="144" t="str">
        <f t="shared" ref="K11:K16" si="5">+J11&amp; " "&amp;B11</f>
        <v>2009 MoU</v>
      </c>
      <c r="L11" s="144" t="str">
        <f t="shared" ref="L11:L16" si="6">+B11</f>
        <v>MoU</v>
      </c>
      <c r="M11" s="159"/>
      <c r="N11" s="159"/>
      <c r="O11" s="159"/>
    </row>
    <row r="12" spans="1:15" s="160" customFormat="1" ht="24" x14ac:dyDescent="0.2">
      <c r="A12" s="63">
        <f t="shared" si="0"/>
        <v>6</v>
      </c>
      <c r="B12" s="156" t="s">
        <v>51</v>
      </c>
      <c r="C12" s="68" t="s">
        <v>310</v>
      </c>
      <c r="D12" s="75" t="s">
        <v>311</v>
      </c>
      <c r="E12" s="158" t="s">
        <v>445</v>
      </c>
      <c r="F12" s="150" t="s">
        <v>312</v>
      </c>
      <c r="G12" s="151">
        <v>40095</v>
      </c>
      <c r="H12" s="145">
        <f t="shared" si="4"/>
        <v>41920</v>
      </c>
      <c r="I12" s="68" t="s">
        <v>480</v>
      </c>
      <c r="J12" s="159">
        <v>2009</v>
      </c>
      <c r="K12" s="144" t="str">
        <f t="shared" si="5"/>
        <v>2009 MoU</v>
      </c>
      <c r="L12" s="144" t="str">
        <f t="shared" si="6"/>
        <v>MoU</v>
      </c>
      <c r="M12" s="159"/>
      <c r="N12" s="159"/>
      <c r="O12" s="159"/>
    </row>
    <row r="13" spans="1:15" s="160" customFormat="1" x14ac:dyDescent="0.2">
      <c r="A13" s="63">
        <f t="shared" si="0"/>
        <v>7</v>
      </c>
      <c r="B13" s="156" t="s">
        <v>51</v>
      </c>
      <c r="C13" s="68" t="s">
        <v>313</v>
      </c>
      <c r="D13" s="75" t="s">
        <v>314</v>
      </c>
      <c r="E13" s="158" t="s">
        <v>445</v>
      </c>
      <c r="F13" s="150" t="s">
        <v>315</v>
      </c>
      <c r="G13" s="151">
        <v>40095</v>
      </c>
      <c r="H13" s="145">
        <f t="shared" si="4"/>
        <v>41920</v>
      </c>
      <c r="I13" s="68" t="s">
        <v>480</v>
      </c>
      <c r="J13" s="159">
        <v>2009</v>
      </c>
      <c r="K13" s="144" t="str">
        <f t="shared" si="5"/>
        <v>2009 MoU</v>
      </c>
      <c r="L13" s="144" t="str">
        <f t="shared" si="6"/>
        <v>MoU</v>
      </c>
      <c r="M13" s="159"/>
      <c r="N13" s="159"/>
      <c r="O13" s="159"/>
    </row>
    <row r="14" spans="1:15" s="160" customFormat="1" x14ac:dyDescent="0.2">
      <c r="A14" s="63">
        <f t="shared" si="0"/>
        <v>8</v>
      </c>
      <c r="B14" s="156" t="s">
        <v>51</v>
      </c>
      <c r="C14" s="68" t="s">
        <v>316</v>
      </c>
      <c r="D14" s="75" t="s">
        <v>317</v>
      </c>
      <c r="E14" s="144" t="s">
        <v>445</v>
      </c>
      <c r="F14" s="150"/>
      <c r="G14" s="151">
        <v>40095</v>
      </c>
      <c r="H14" s="145">
        <f t="shared" si="4"/>
        <v>41920</v>
      </c>
      <c r="I14" s="68" t="s">
        <v>480</v>
      </c>
      <c r="J14" s="159">
        <v>2009</v>
      </c>
      <c r="K14" s="144" t="str">
        <f t="shared" si="5"/>
        <v>2009 MoU</v>
      </c>
      <c r="L14" s="144" t="str">
        <f t="shared" si="6"/>
        <v>MoU</v>
      </c>
      <c r="M14" s="159"/>
      <c r="N14" s="159"/>
      <c r="O14" s="159"/>
    </row>
    <row r="15" spans="1:15" s="160" customFormat="1" x14ac:dyDescent="0.2">
      <c r="A15" s="63">
        <f t="shared" si="0"/>
        <v>9</v>
      </c>
      <c r="B15" s="156" t="s">
        <v>51</v>
      </c>
      <c r="C15" s="65" t="s">
        <v>478</v>
      </c>
      <c r="D15" s="75" t="s">
        <v>479</v>
      </c>
      <c r="E15" s="144" t="s">
        <v>445</v>
      </c>
      <c r="F15" s="150"/>
      <c r="G15" s="151">
        <v>40095</v>
      </c>
      <c r="H15" s="145">
        <f t="shared" si="4"/>
        <v>41920</v>
      </c>
      <c r="I15" s="68" t="s">
        <v>480</v>
      </c>
      <c r="J15" s="159">
        <v>2009</v>
      </c>
      <c r="K15" s="144" t="str">
        <f t="shared" si="5"/>
        <v>2009 MoU</v>
      </c>
      <c r="L15" s="144" t="str">
        <f t="shared" si="6"/>
        <v>MoU</v>
      </c>
      <c r="M15" s="159"/>
      <c r="N15" s="159"/>
      <c r="O15" s="159"/>
    </row>
    <row r="16" spans="1:15" s="160" customFormat="1" x14ac:dyDescent="0.2">
      <c r="A16" s="63">
        <f t="shared" si="0"/>
        <v>10</v>
      </c>
      <c r="B16" s="156" t="s">
        <v>51</v>
      </c>
      <c r="C16" s="65" t="s">
        <v>481</v>
      </c>
      <c r="D16" s="75" t="s">
        <v>482</v>
      </c>
      <c r="E16" s="144" t="s">
        <v>445</v>
      </c>
      <c r="F16" s="150" t="s">
        <v>483</v>
      </c>
      <c r="G16" s="151">
        <v>40095</v>
      </c>
      <c r="H16" s="145">
        <f t="shared" si="4"/>
        <v>41920</v>
      </c>
      <c r="I16" s="68" t="s">
        <v>480</v>
      </c>
      <c r="J16" s="159">
        <v>2009</v>
      </c>
      <c r="K16" s="144" t="str">
        <f t="shared" si="5"/>
        <v>2009 MoU</v>
      </c>
      <c r="L16" s="144" t="str">
        <f t="shared" si="6"/>
        <v>MoU</v>
      </c>
      <c r="M16" s="159"/>
      <c r="N16" s="159"/>
      <c r="O16" s="159"/>
    </row>
    <row r="17" spans="1:15" s="54" customFormat="1" x14ac:dyDescent="0.2">
      <c r="A17" s="63">
        <f t="shared" si="0"/>
        <v>11</v>
      </c>
      <c r="B17" s="156" t="s">
        <v>51</v>
      </c>
      <c r="C17" s="65" t="s">
        <v>543</v>
      </c>
      <c r="D17" s="54" t="s">
        <v>544</v>
      </c>
      <c r="E17" s="144" t="s">
        <v>445</v>
      </c>
      <c r="F17" s="157" t="s">
        <v>545</v>
      </c>
      <c r="G17" s="145">
        <v>40193</v>
      </c>
      <c r="H17" s="145">
        <f t="shared" si="1"/>
        <v>42018</v>
      </c>
      <c r="I17" s="68" t="s">
        <v>102</v>
      </c>
      <c r="J17" s="144">
        <v>2010</v>
      </c>
      <c r="K17" s="144" t="str">
        <f t="shared" si="2"/>
        <v>2010 MoU</v>
      </c>
      <c r="L17" s="144" t="str">
        <f t="shared" si="3"/>
        <v>MoU</v>
      </c>
      <c r="M17" s="144"/>
      <c r="N17" s="144"/>
      <c r="O17" s="144"/>
    </row>
    <row r="18" spans="1:15" s="160" customFormat="1" ht="24" x14ac:dyDescent="0.2">
      <c r="A18" s="63">
        <f t="shared" si="0"/>
        <v>12</v>
      </c>
      <c r="B18" s="43" t="s">
        <v>51</v>
      </c>
      <c r="C18" s="65" t="s">
        <v>56</v>
      </c>
      <c r="D18" s="75" t="s">
        <v>57</v>
      </c>
      <c r="E18" s="144" t="s">
        <v>445</v>
      </c>
      <c r="F18" s="150" t="s">
        <v>58</v>
      </c>
      <c r="G18" s="145">
        <v>40204</v>
      </c>
      <c r="H18" s="145">
        <f>+G18+(365*5)</f>
        <v>42029</v>
      </c>
      <c r="I18" s="68" t="s">
        <v>102</v>
      </c>
      <c r="J18" s="159">
        <v>2010</v>
      </c>
      <c r="K18" s="144" t="str">
        <f>+J18&amp; " "&amp;B18</f>
        <v>2010 MoU</v>
      </c>
      <c r="L18" s="144" t="str">
        <f>+B18</f>
        <v>MoU</v>
      </c>
      <c r="M18" s="159"/>
      <c r="N18" s="159"/>
      <c r="O18" s="159"/>
    </row>
    <row r="19" spans="1:15" s="54" customFormat="1" ht="24" x14ac:dyDescent="0.2">
      <c r="A19" s="63">
        <f t="shared" si="0"/>
        <v>13</v>
      </c>
      <c r="B19" s="156" t="s">
        <v>51</v>
      </c>
      <c r="C19" s="65" t="s">
        <v>276</v>
      </c>
      <c r="D19" s="54" t="s">
        <v>277</v>
      </c>
      <c r="E19" s="144" t="s">
        <v>445</v>
      </c>
      <c r="F19" s="157" t="s">
        <v>278</v>
      </c>
      <c r="G19" s="145">
        <v>40294</v>
      </c>
      <c r="H19" s="145">
        <f t="shared" si="1"/>
        <v>42119</v>
      </c>
      <c r="I19" s="68" t="s">
        <v>102</v>
      </c>
      <c r="J19" s="144">
        <v>2010</v>
      </c>
      <c r="K19" s="144" t="str">
        <f t="shared" si="2"/>
        <v>2010 MoU</v>
      </c>
      <c r="L19" s="144" t="str">
        <f t="shared" si="3"/>
        <v>MoU</v>
      </c>
      <c r="M19" s="144"/>
      <c r="N19" s="144"/>
      <c r="O19" s="144"/>
    </row>
    <row r="20" spans="1:15" s="54" customFormat="1" x14ac:dyDescent="0.2">
      <c r="A20" s="63">
        <f t="shared" si="0"/>
        <v>14</v>
      </c>
      <c r="B20" s="156" t="s">
        <v>51</v>
      </c>
      <c r="C20" s="65" t="s">
        <v>240</v>
      </c>
      <c r="D20" s="54" t="s">
        <v>241</v>
      </c>
      <c r="E20" s="144" t="s">
        <v>445</v>
      </c>
      <c r="F20" s="157" t="s">
        <v>242</v>
      </c>
      <c r="G20" s="145">
        <v>40315</v>
      </c>
      <c r="H20" s="145">
        <f t="shared" si="1"/>
        <v>42140</v>
      </c>
      <c r="I20" s="68" t="s">
        <v>102</v>
      </c>
      <c r="J20" s="144">
        <v>2010</v>
      </c>
      <c r="K20" s="144" t="str">
        <f t="shared" si="2"/>
        <v>2010 MoU</v>
      </c>
      <c r="L20" s="144" t="str">
        <f t="shared" si="3"/>
        <v>MoU</v>
      </c>
      <c r="M20" s="144"/>
      <c r="N20" s="144"/>
      <c r="O20" s="144"/>
    </row>
    <row r="21" spans="1:15" s="54" customFormat="1" x14ac:dyDescent="0.2">
      <c r="A21" s="63">
        <f t="shared" si="0"/>
        <v>15</v>
      </c>
      <c r="B21" s="156" t="s">
        <v>51</v>
      </c>
      <c r="C21" s="65" t="s">
        <v>472</v>
      </c>
      <c r="D21" s="54" t="s">
        <v>473</v>
      </c>
      <c r="E21" s="144" t="s">
        <v>445</v>
      </c>
      <c r="F21" s="157" t="s">
        <v>474</v>
      </c>
      <c r="G21" s="145">
        <v>40382</v>
      </c>
      <c r="H21" s="145">
        <f t="shared" si="1"/>
        <v>42207</v>
      </c>
      <c r="I21" s="68" t="s">
        <v>102</v>
      </c>
      <c r="J21" s="144">
        <v>2010</v>
      </c>
      <c r="K21" s="144" t="str">
        <f t="shared" si="2"/>
        <v>2010 MoU</v>
      </c>
      <c r="L21" s="144" t="str">
        <f t="shared" si="3"/>
        <v>MoU</v>
      </c>
      <c r="M21" s="144"/>
      <c r="N21" s="144"/>
      <c r="O21" s="144"/>
    </row>
    <row r="22" spans="1:15" s="54" customFormat="1" x14ac:dyDescent="0.2">
      <c r="A22" s="63">
        <f t="shared" si="0"/>
        <v>16</v>
      </c>
      <c r="B22" s="156" t="s">
        <v>51</v>
      </c>
      <c r="C22" s="65" t="s">
        <v>492</v>
      </c>
      <c r="D22" s="54" t="s">
        <v>493</v>
      </c>
      <c r="E22" s="144" t="s">
        <v>445</v>
      </c>
      <c r="F22" s="157" t="s">
        <v>494</v>
      </c>
      <c r="G22" s="145">
        <v>40466</v>
      </c>
      <c r="H22" s="145">
        <f t="shared" si="1"/>
        <v>42291</v>
      </c>
      <c r="I22" s="68" t="s">
        <v>102</v>
      </c>
      <c r="J22" s="144">
        <v>2010</v>
      </c>
      <c r="K22" s="144" t="str">
        <f t="shared" si="2"/>
        <v>2010 MoU</v>
      </c>
      <c r="L22" s="144" t="str">
        <f t="shared" si="3"/>
        <v>MoU</v>
      </c>
      <c r="M22" s="144"/>
      <c r="N22" s="144"/>
      <c r="O22" s="144"/>
    </row>
    <row r="23" spans="1:15" s="160" customFormat="1" x14ac:dyDescent="0.2">
      <c r="A23" s="63">
        <f t="shared" si="0"/>
        <v>17</v>
      </c>
      <c r="B23" s="156" t="s">
        <v>51</v>
      </c>
      <c r="C23" s="65" t="s">
        <v>631</v>
      </c>
      <c r="D23" s="75" t="s">
        <v>670</v>
      </c>
      <c r="E23" s="144" t="s">
        <v>445</v>
      </c>
      <c r="F23" s="150" t="s">
        <v>671</v>
      </c>
      <c r="G23" s="151">
        <v>40562</v>
      </c>
      <c r="H23" s="145">
        <f>+G23+(365*5)</f>
        <v>42387</v>
      </c>
      <c r="I23" s="68" t="s">
        <v>102</v>
      </c>
      <c r="J23" s="159">
        <v>2011</v>
      </c>
      <c r="K23" s="144" t="str">
        <f t="shared" ref="K23:K65" si="7">+J23&amp; " "&amp;B23</f>
        <v>2011 MoU</v>
      </c>
      <c r="L23" s="144" t="str">
        <f t="shared" si="3"/>
        <v>MoU</v>
      </c>
      <c r="M23" s="159"/>
      <c r="N23" s="159"/>
      <c r="O23" s="159"/>
    </row>
    <row r="24" spans="1:15" s="160" customFormat="1" x14ac:dyDescent="0.2">
      <c r="A24" s="63">
        <f t="shared" si="0"/>
        <v>18</v>
      </c>
      <c r="B24" s="156" t="s">
        <v>51</v>
      </c>
      <c r="C24" s="65" t="s">
        <v>712</v>
      </c>
      <c r="D24" s="75" t="s">
        <v>713</v>
      </c>
      <c r="E24" s="144" t="s">
        <v>445</v>
      </c>
      <c r="F24" s="150" t="s">
        <v>714</v>
      </c>
      <c r="G24" s="151">
        <v>40562</v>
      </c>
      <c r="H24" s="145">
        <f>+G24+(365*5)</f>
        <v>42387</v>
      </c>
      <c r="I24" s="68" t="s">
        <v>102</v>
      </c>
      <c r="J24" s="159">
        <v>2011</v>
      </c>
      <c r="K24" s="144" t="str">
        <f>+J24&amp; " "&amp;B24</f>
        <v>2011 MoU</v>
      </c>
      <c r="L24" s="144" t="str">
        <f>+B24</f>
        <v>MoU</v>
      </c>
      <c r="M24" s="159"/>
      <c r="N24" s="159"/>
      <c r="O24" s="159"/>
    </row>
    <row r="25" spans="1:15" s="160" customFormat="1" x14ac:dyDescent="0.2">
      <c r="A25" s="63">
        <f t="shared" si="0"/>
        <v>19</v>
      </c>
      <c r="B25" s="156" t="s">
        <v>51</v>
      </c>
      <c r="C25" s="65" t="s">
        <v>668</v>
      </c>
      <c r="D25" s="75" t="s">
        <v>669</v>
      </c>
      <c r="E25" s="144" t="s">
        <v>445</v>
      </c>
      <c r="F25" s="150"/>
      <c r="G25" s="151">
        <v>40569</v>
      </c>
      <c r="H25" s="145">
        <f>+G25+(365*5)</f>
        <v>42394</v>
      </c>
      <c r="I25" s="68" t="s">
        <v>102</v>
      </c>
      <c r="J25" s="159">
        <v>2011</v>
      </c>
      <c r="K25" s="144" t="str">
        <f>+J25&amp; " "&amp;B25</f>
        <v>2011 MoU</v>
      </c>
      <c r="L25" s="144" t="str">
        <f>+B25</f>
        <v>MoU</v>
      </c>
      <c r="M25" s="159"/>
      <c r="N25" s="159"/>
      <c r="O25" s="159"/>
    </row>
    <row r="26" spans="1:15" s="160" customFormat="1" x14ac:dyDescent="0.2">
      <c r="A26" s="63">
        <f t="shared" si="0"/>
        <v>20</v>
      </c>
      <c r="B26" s="156" t="s">
        <v>51</v>
      </c>
      <c r="C26" s="65" t="s">
        <v>632</v>
      </c>
      <c r="D26" s="75" t="s">
        <v>672</v>
      </c>
      <c r="E26" s="144" t="s">
        <v>445</v>
      </c>
      <c r="F26" s="150" t="s">
        <v>673</v>
      </c>
      <c r="G26" s="151">
        <v>40591</v>
      </c>
      <c r="H26" s="145">
        <f>+G26+(365*5)</f>
        <v>42416</v>
      </c>
      <c r="I26" s="68" t="s">
        <v>102</v>
      </c>
      <c r="J26" s="159">
        <v>2011</v>
      </c>
      <c r="K26" s="144" t="str">
        <f t="shared" si="7"/>
        <v>2011 MoU</v>
      </c>
      <c r="L26" s="144" t="str">
        <f t="shared" si="3"/>
        <v>MoU</v>
      </c>
      <c r="M26" s="159"/>
      <c r="N26" s="159"/>
      <c r="O26" s="159"/>
    </row>
    <row r="27" spans="1:15" s="160" customFormat="1" x14ac:dyDescent="0.2">
      <c r="A27" s="63">
        <f t="shared" si="0"/>
        <v>21</v>
      </c>
      <c r="B27" s="156" t="s">
        <v>51</v>
      </c>
      <c r="C27" s="65" t="s">
        <v>633</v>
      </c>
      <c r="D27" s="75" t="s">
        <v>674</v>
      </c>
      <c r="E27" s="144" t="s">
        <v>445</v>
      </c>
      <c r="F27" s="150" t="s">
        <v>675</v>
      </c>
      <c r="G27" s="151">
        <v>40591</v>
      </c>
      <c r="H27" s="145">
        <f>+G27+(365*5)</f>
        <v>42416</v>
      </c>
      <c r="I27" s="68" t="s">
        <v>102</v>
      </c>
      <c r="J27" s="159">
        <v>2011</v>
      </c>
      <c r="K27" s="144" t="str">
        <f t="shared" si="7"/>
        <v>2011 MoU</v>
      </c>
      <c r="L27" s="144" t="str">
        <f t="shared" si="3"/>
        <v>MoU</v>
      </c>
      <c r="M27" s="159"/>
      <c r="N27" s="159"/>
      <c r="O27" s="159"/>
    </row>
    <row r="28" spans="1:15" s="160" customFormat="1" x14ac:dyDescent="0.2">
      <c r="A28" s="63">
        <f t="shared" si="0"/>
        <v>22</v>
      </c>
      <c r="B28" s="156" t="s">
        <v>167</v>
      </c>
      <c r="C28" s="65" t="s">
        <v>634</v>
      </c>
      <c r="D28" s="75" t="s">
        <v>676</v>
      </c>
      <c r="E28" s="144" t="s">
        <v>445</v>
      </c>
      <c r="F28" s="150" t="s">
        <v>677</v>
      </c>
      <c r="G28" s="151">
        <v>40591</v>
      </c>
      <c r="H28" s="145">
        <f>+G28+(365*3)</f>
        <v>41686</v>
      </c>
      <c r="I28" s="68" t="s">
        <v>102</v>
      </c>
      <c r="J28" s="159">
        <v>2011</v>
      </c>
      <c r="K28" s="144" t="str">
        <f t="shared" si="7"/>
        <v>2011 PKS</v>
      </c>
      <c r="L28" s="144" t="str">
        <f t="shared" si="3"/>
        <v>PKS</v>
      </c>
      <c r="M28" s="159"/>
      <c r="N28" s="159"/>
      <c r="O28" s="159"/>
    </row>
    <row r="29" spans="1:15" s="160" customFormat="1" x14ac:dyDescent="0.2">
      <c r="A29" s="63">
        <f t="shared" si="0"/>
        <v>23</v>
      </c>
      <c r="B29" s="156" t="s">
        <v>51</v>
      </c>
      <c r="C29" s="65" t="s">
        <v>717</v>
      </c>
      <c r="D29" s="75" t="s">
        <v>718</v>
      </c>
      <c r="E29" s="144" t="s">
        <v>445</v>
      </c>
      <c r="F29" s="150" t="s">
        <v>719</v>
      </c>
      <c r="G29" s="151">
        <v>40675</v>
      </c>
      <c r="H29" s="145">
        <f t="shared" ref="H29:H34" si="8">+G29+(365*5)</f>
        <v>42500</v>
      </c>
      <c r="I29" s="68" t="s">
        <v>102</v>
      </c>
      <c r="J29" s="159">
        <v>2011</v>
      </c>
      <c r="K29" s="144" t="str">
        <f t="shared" si="7"/>
        <v>2011 MoU</v>
      </c>
      <c r="L29" s="144" t="str">
        <f t="shared" si="3"/>
        <v>MoU</v>
      </c>
      <c r="M29" s="159"/>
      <c r="N29" s="159"/>
      <c r="O29" s="159"/>
    </row>
    <row r="30" spans="1:15" s="160" customFormat="1" ht="24" x14ac:dyDescent="0.2">
      <c r="A30" s="63">
        <f t="shared" si="0"/>
        <v>24</v>
      </c>
      <c r="B30" s="156" t="s">
        <v>167</v>
      </c>
      <c r="C30" s="65" t="s">
        <v>846</v>
      </c>
      <c r="D30" s="75" t="s">
        <v>847</v>
      </c>
      <c r="E30" s="144" t="s">
        <v>445</v>
      </c>
      <c r="F30" s="150" t="s">
        <v>848</v>
      </c>
      <c r="G30" s="151">
        <v>40700</v>
      </c>
      <c r="H30" s="145">
        <f>+G30+(365*4)</f>
        <v>42160</v>
      </c>
      <c r="I30" s="68" t="s">
        <v>849</v>
      </c>
      <c r="J30" s="159">
        <v>2011</v>
      </c>
      <c r="K30" s="144" t="str">
        <f>+J30&amp; " "&amp;B30</f>
        <v>2011 PKS</v>
      </c>
      <c r="L30" s="144" t="s">
        <v>167</v>
      </c>
      <c r="M30" s="159"/>
      <c r="N30" s="159"/>
      <c r="O30" s="159"/>
    </row>
    <row r="31" spans="1:15" s="160" customFormat="1" x14ac:dyDescent="0.2">
      <c r="A31" s="63">
        <f t="shared" si="0"/>
        <v>25</v>
      </c>
      <c r="B31" s="156" t="s">
        <v>51</v>
      </c>
      <c r="C31" s="65" t="s">
        <v>752</v>
      </c>
      <c r="D31" s="75" t="s">
        <v>750</v>
      </c>
      <c r="E31" s="75" t="s">
        <v>445</v>
      </c>
      <c r="F31" s="75" t="s">
        <v>751</v>
      </c>
      <c r="G31" s="151">
        <v>40751</v>
      </c>
      <c r="H31" s="145">
        <f t="shared" si="8"/>
        <v>42576</v>
      </c>
      <c r="I31" s="68" t="s">
        <v>102</v>
      </c>
      <c r="J31" s="159">
        <v>2011</v>
      </c>
      <c r="K31" s="144" t="str">
        <f t="shared" si="7"/>
        <v>2011 MoU</v>
      </c>
      <c r="L31" s="144" t="str">
        <f t="shared" si="3"/>
        <v>MoU</v>
      </c>
      <c r="M31" s="159"/>
      <c r="N31" s="159"/>
      <c r="O31" s="159"/>
    </row>
    <row r="32" spans="1:15" s="160" customFormat="1" ht="24" x14ac:dyDescent="0.2">
      <c r="A32" s="63">
        <f t="shared" si="0"/>
        <v>26</v>
      </c>
      <c r="B32" s="156" t="s">
        <v>51</v>
      </c>
      <c r="C32" s="65" t="s">
        <v>753</v>
      </c>
      <c r="D32" s="75" t="s">
        <v>872</v>
      </c>
      <c r="E32" s="144" t="s">
        <v>445</v>
      </c>
      <c r="F32" s="150" t="s">
        <v>754</v>
      </c>
      <c r="G32" s="151">
        <v>40735</v>
      </c>
      <c r="H32" s="145">
        <f t="shared" si="8"/>
        <v>42560</v>
      </c>
      <c r="I32" s="68" t="s">
        <v>102</v>
      </c>
      <c r="J32" s="159">
        <v>2011</v>
      </c>
      <c r="K32" s="144" t="str">
        <f t="shared" si="7"/>
        <v>2011 MoU</v>
      </c>
      <c r="L32" s="144" t="str">
        <f t="shared" si="3"/>
        <v>MoU</v>
      </c>
      <c r="M32" s="159"/>
      <c r="N32" s="159"/>
      <c r="O32" s="159"/>
    </row>
    <row r="33" spans="1:15" s="160" customFormat="1" x14ac:dyDescent="0.2">
      <c r="A33" s="63">
        <f t="shared" si="0"/>
        <v>27</v>
      </c>
      <c r="B33" s="156" t="s">
        <v>51</v>
      </c>
      <c r="C33" s="65" t="s">
        <v>1123</v>
      </c>
      <c r="D33" s="75" t="s">
        <v>755</v>
      </c>
      <c r="E33" s="144" t="s">
        <v>445</v>
      </c>
      <c r="F33" s="150" t="s">
        <v>756</v>
      </c>
      <c r="G33" s="151">
        <v>40735</v>
      </c>
      <c r="H33" s="145">
        <f t="shared" si="8"/>
        <v>42560</v>
      </c>
      <c r="I33" s="68" t="s">
        <v>102</v>
      </c>
      <c r="J33" s="159">
        <v>2011</v>
      </c>
      <c r="K33" s="144" t="str">
        <f t="shared" si="7"/>
        <v>2011 MoU</v>
      </c>
      <c r="L33" s="144" t="str">
        <f t="shared" si="3"/>
        <v>MoU</v>
      </c>
      <c r="M33" s="159"/>
      <c r="N33" s="159"/>
      <c r="O33" s="159"/>
    </row>
    <row r="34" spans="1:15" s="160" customFormat="1" x14ac:dyDescent="0.2">
      <c r="A34" s="63">
        <f t="shared" si="0"/>
        <v>28</v>
      </c>
      <c r="B34" s="156" t="s">
        <v>51</v>
      </c>
      <c r="C34" s="65" t="s">
        <v>757</v>
      </c>
      <c r="D34" s="75" t="s">
        <v>758</v>
      </c>
      <c r="E34" s="144" t="s">
        <v>445</v>
      </c>
      <c r="F34" s="150" t="s">
        <v>759</v>
      </c>
      <c r="G34" s="151">
        <v>40735</v>
      </c>
      <c r="H34" s="145">
        <f t="shared" si="8"/>
        <v>42560</v>
      </c>
      <c r="I34" s="68" t="s">
        <v>102</v>
      </c>
      <c r="J34" s="159">
        <v>2011</v>
      </c>
      <c r="K34" s="144" t="str">
        <f t="shared" si="7"/>
        <v>2011 MoU</v>
      </c>
      <c r="L34" s="144" t="str">
        <f t="shared" si="3"/>
        <v>MoU</v>
      </c>
      <c r="M34" s="159"/>
      <c r="N34" s="159"/>
      <c r="O34" s="159"/>
    </row>
    <row r="35" spans="1:15" s="54" customFormat="1" x14ac:dyDescent="0.2">
      <c r="A35" s="63">
        <f t="shared" si="0"/>
        <v>29</v>
      </c>
      <c r="B35" s="156" t="s">
        <v>51</v>
      </c>
      <c r="C35" s="65" t="s">
        <v>434</v>
      </c>
      <c r="D35" s="54" t="s">
        <v>777</v>
      </c>
      <c r="E35" s="144" t="s">
        <v>445</v>
      </c>
      <c r="F35" s="157" t="s">
        <v>778</v>
      </c>
      <c r="G35" s="145">
        <v>40780</v>
      </c>
      <c r="H35" s="145">
        <f>+G35+(365*5)</f>
        <v>42605</v>
      </c>
      <c r="I35" s="68" t="s">
        <v>102</v>
      </c>
      <c r="J35" s="144">
        <v>2006</v>
      </c>
      <c r="K35" s="144" t="str">
        <f>+J35&amp; " "&amp;B35</f>
        <v>2006 MoU</v>
      </c>
      <c r="L35" s="144" t="str">
        <f t="shared" ref="L35:L40" si="9">+B35</f>
        <v>MoU</v>
      </c>
      <c r="M35" s="144"/>
      <c r="N35" s="144"/>
      <c r="O35" s="144"/>
    </row>
    <row r="36" spans="1:15" s="160" customFormat="1" x14ac:dyDescent="0.2">
      <c r="A36" s="63">
        <f t="shared" si="0"/>
        <v>30</v>
      </c>
      <c r="B36" s="156" t="s">
        <v>51</v>
      </c>
      <c r="C36" s="65" t="s">
        <v>856</v>
      </c>
      <c r="D36" s="75" t="s">
        <v>857</v>
      </c>
      <c r="E36" s="144" t="s">
        <v>445</v>
      </c>
      <c r="F36" s="150" t="s">
        <v>858</v>
      </c>
      <c r="G36" s="145">
        <v>40857</v>
      </c>
      <c r="H36" s="145">
        <f t="shared" ref="H36:H46" si="10">+G36+(365*5)</f>
        <v>42682</v>
      </c>
      <c r="I36" s="68" t="s">
        <v>102</v>
      </c>
      <c r="J36" s="159">
        <v>2011</v>
      </c>
      <c r="K36" s="144" t="str">
        <f>+J36&amp; " "&amp;B36</f>
        <v>2011 MoU</v>
      </c>
      <c r="L36" s="144" t="str">
        <f t="shared" si="9"/>
        <v>MoU</v>
      </c>
      <c r="M36" s="159"/>
      <c r="N36" s="159"/>
      <c r="O36" s="159"/>
    </row>
    <row r="37" spans="1:15" s="160" customFormat="1" x14ac:dyDescent="0.2">
      <c r="A37" s="63">
        <f t="shared" si="0"/>
        <v>31</v>
      </c>
      <c r="B37" s="156" t="s">
        <v>51</v>
      </c>
      <c r="C37" s="65" t="s">
        <v>838</v>
      </c>
      <c r="D37" s="75" t="s">
        <v>839</v>
      </c>
      <c r="E37" s="144" t="s">
        <v>445</v>
      </c>
      <c r="F37" s="150" t="s">
        <v>840</v>
      </c>
      <c r="G37" s="151">
        <v>40893</v>
      </c>
      <c r="H37" s="145">
        <f>+G37+(365*5)</f>
        <v>42718</v>
      </c>
      <c r="I37" s="68" t="s">
        <v>102</v>
      </c>
      <c r="J37" s="159">
        <v>2011</v>
      </c>
      <c r="K37" s="144" t="str">
        <f>+J37&amp; " "&amp;B37</f>
        <v>2011 MoU</v>
      </c>
      <c r="L37" s="144" t="str">
        <f t="shared" si="9"/>
        <v>MoU</v>
      </c>
      <c r="M37" s="159"/>
      <c r="N37" s="159"/>
      <c r="O37" s="159"/>
    </row>
    <row r="38" spans="1:15" s="160" customFormat="1" x14ac:dyDescent="0.2">
      <c r="A38" s="63">
        <f t="shared" si="0"/>
        <v>32</v>
      </c>
      <c r="B38" s="156" t="s">
        <v>51</v>
      </c>
      <c r="C38" s="65" t="s">
        <v>868</v>
      </c>
      <c r="D38" s="75"/>
      <c r="E38" s="144"/>
      <c r="F38" s="150"/>
      <c r="G38" s="151">
        <v>40921</v>
      </c>
      <c r="H38" s="145">
        <f t="shared" si="10"/>
        <v>42746</v>
      </c>
      <c r="I38" s="68" t="s">
        <v>102</v>
      </c>
      <c r="J38" s="159">
        <v>2012</v>
      </c>
      <c r="K38" s="144" t="str">
        <f t="shared" si="7"/>
        <v>2012 MoU</v>
      </c>
      <c r="L38" s="144" t="str">
        <f t="shared" si="9"/>
        <v>MoU</v>
      </c>
      <c r="M38" s="159"/>
      <c r="N38" s="159"/>
      <c r="O38" s="159"/>
    </row>
    <row r="39" spans="1:15" s="160" customFormat="1" ht="24" x14ac:dyDescent="0.2">
      <c r="A39" s="63">
        <f t="shared" si="0"/>
        <v>33</v>
      </c>
      <c r="B39" s="156" t="s">
        <v>51</v>
      </c>
      <c r="C39" s="65" t="s">
        <v>869</v>
      </c>
      <c r="D39" s="75" t="s">
        <v>870</v>
      </c>
      <c r="E39" s="144" t="s">
        <v>445</v>
      </c>
      <c r="F39" s="150" t="s">
        <v>871</v>
      </c>
      <c r="G39" s="151">
        <v>40942</v>
      </c>
      <c r="H39" s="145">
        <f t="shared" si="10"/>
        <v>42767</v>
      </c>
      <c r="I39" s="68" t="s">
        <v>102</v>
      </c>
      <c r="J39" s="159">
        <v>2012</v>
      </c>
      <c r="K39" s="144" t="str">
        <f t="shared" si="7"/>
        <v>2012 MoU</v>
      </c>
      <c r="L39" s="144" t="str">
        <f t="shared" si="9"/>
        <v>MoU</v>
      </c>
      <c r="M39" s="159"/>
      <c r="N39" s="159"/>
      <c r="O39" s="159"/>
    </row>
    <row r="40" spans="1:15" s="160" customFormat="1" x14ac:dyDescent="0.2">
      <c r="A40" s="63">
        <f t="shared" si="0"/>
        <v>34</v>
      </c>
      <c r="B40" s="156" t="s">
        <v>51</v>
      </c>
      <c r="C40" s="65" t="s">
        <v>873</v>
      </c>
      <c r="D40" s="75" t="s">
        <v>874</v>
      </c>
      <c r="E40" s="144" t="s">
        <v>445</v>
      </c>
      <c r="F40" s="150" t="s">
        <v>875</v>
      </c>
      <c r="G40" s="151">
        <v>40968</v>
      </c>
      <c r="H40" s="145">
        <f t="shared" si="10"/>
        <v>42793</v>
      </c>
      <c r="I40" s="68" t="s">
        <v>102</v>
      </c>
      <c r="J40" s="159">
        <v>2012</v>
      </c>
      <c r="K40" s="144" t="str">
        <f t="shared" si="7"/>
        <v>2012 MoU</v>
      </c>
      <c r="L40" s="144" t="str">
        <f t="shared" si="9"/>
        <v>MoU</v>
      </c>
      <c r="M40" s="159"/>
      <c r="N40" s="159"/>
      <c r="O40" s="159"/>
    </row>
    <row r="41" spans="1:15" s="160" customFormat="1" x14ac:dyDescent="0.2">
      <c r="A41" s="63">
        <f t="shared" si="0"/>
        <v>35</v>
      </c>
      <c r="B41" s="156" t="s">
        <v>51</v>
      </c>
      <c r="C41" s="65" t="s">
        <v>893</v>
      </c>
      <c r="D41" s="75" t="s">
        <v>894</v>
      </c>
      <c r="E41" s="144" t="s">
        <v>445</v>
      </c>
      <c r="F41" s="150" t="s">
        <v>895</v>
      </c>
      <c r="G41" s="151">
        <v>41001</v>
      </c>
      <c r="H41" s="145">
        <f t="shared" si="10"/>
        <v>42826</v>
      </c>
      <c r="I41" s="68" t="s">
        <v>102</v>
      </c>
      <c r="J41" s="159">
        <v>2012</v>
      </c>
      <c r="K41" s="144" t="str">
        <f t="shared" si="7"/>
        <v>2012 MoU</v>
      </c>
      <c r="L41" s="144" t="str">
        <f t="shared" ref="L41:L45" si="11">+B41</f>
        <v>MoU</v>
      </c>
      <c r="M41" s="159"/>
      <c r="N41" s="159"/>
      <c r="O41" s="159"/>
    </row>
    <row r="42" spans="1:15" s="160" customFormat="1" ht="24" x14ac:dyDescent="0.2">
      <c r="A42" s="63">
        <f t="shared" si="0"/>
        <v>36</v>
      </c>
      <c r="B42" s="156" t="s">
        <v>51</v>
      </c>
      <c r="C42" s="65" t="s">
        <v>941</v>
      </c>
      <c r="D42" s="75" t="s">
        <v>942</v>
      </c>
      <c r="E42" s="144" t="s">
        <v>445</v>
      </c>
      <c r="F42" s="150" t="s">
        <v>943</v>
      </c>
      <c r="G42" s="145">
        <v>41094</v>
      </c>
      <c r="H42" s="145">
        <f t="shared" si="10"/>
        <v>42919</v>
      </c>
      <c r="I42" s="68" t="s">
        <v>102</v>
      </c>
      <c r="J42" s="159">
        <v>2012</v>
      </c>
      <c r="K42" s="144" t="str">
        <f t="shared" si="7"/>
        <v>2012 MoU</v>
      </c>
      <c r="L42" s="144" t="str">
        <f t="shared" si="11"/>
        <v>MoU</v>
      </c>
      <c r="M42" s="159"/>
      <c r="N42" s="159"/>
      <c r="O42" s="159"/>
    </row>
    <row r="43" spans="1:15" s="160" customFormat="1" x14ac:dyDescent="0.2">
      <c r="A43" s="63">
        <f t="shared" si="0"/>
        <v>37</v>
      </c>
      <c r="B43" s="156" t="s">
        <v>51</v>
      </c>
      <c r="C43" s="65" t="s">
        <v>1127</v>
      </c>
      <c r="D43" s="75" t="s">
        <v>1128</v>
      </c>
      <c r="E43" s="144" t="s">
        <v>445</v>
      </c>
      <c r="F43" s="150" t="s">
        <v>1129</v>
      </c>
      <c r="G43" s="151">
        <v>41115</v>
      </c>
      <c r="H43" s="145">
        <f t="shared" si="10"/>
        <v>42940</v>
      </c>
      <c r="I43" s="68" t="s">
        <v>102</v>
      </c>
      <c r="J43" s="159">
        <v>2012</v>
      </c>
      <c r="K43" s="144" t="str">
        <f t="shared" si="7"/>
        <v>2012 MoU</v>
      </c>
      <c r="L43" s="144" t="str">
        <f t="shared" si="11"/>
        <v>MoU</v>
      </c>
      <c r="M43" s="159" t="s">
        <v>1130</v>
      </c>
      <c r="N43" s="159" t="s">
        <v>1131</v>
      </c>
      <c r="O43" s="159"/>
    </row>
    <row r="44" spans="1:15" s="160" customFormat="1" x14ac:dyDescent="0.2">
      <c r="A44" s="63">
        <f t="shared" si="0"/>
        <v>38</v>
      </c>
      <c r="B44" s="156" t="s">
        <v>51</v>
      </c>
      <c r="C44" s="65" t="s">
        <v>1132</v>
      </c>
      <c r="D44" s="75" t="s">
        <v>1133</v>
      </c>
      <c r="E44" s="144" t="s">
        <v>445</v>
      </c>
      <c r="F44" s="150" t="s">
        <v>1134</v>
      </c>
      <c r="G44" s="151">
        <v>41180</v>
      </c>
      <c r="H44" s="145">
        <f t="shared" si="10"/>
        <v>43005</v>
      </c>
      <c r="I44" s="68" t="s">
        <v>102</v>
      </c>
      <c r="J44" s="159">
        <v>2012</v>
      </c>
      <c r="K44" s="144" t="str">
        <f t="shared" si="7"/>
        <v>2012 MoU</v>
      </c>
      <c r="L44" s="144" t="str">
        <f t="shared" si="11"/>
        <v>MoU</v>
      </c>
      <c r="M44" s="159" t="s">
        <v>1135</v>
      </c>
      <c r="N44" s="159"/>
      <c r="O44" s="159"/>
    </row>
    <row r="45" spans="1:15" s="160" customFormat="1" x14ac:dyDescent="0.2">
      <c r="A45" s="63">
        <f t="shared" si="0"/>
        <v>39</v>
      </c>
      <c r="B45" s="43" t="s">
        <v>51</v>
      </c>
      <c r="C45" s="65" t="s">
        <v>1287</v>
      </c>
      <c r="D45" s="75" t="s">
        <v>1288</v>
      </c>
      <c r="E45" s="144" t="s">
        <v>445</v>
      </c>
      <c r="F45" s="150" t="s">
        <v>1289</v>
      </c>
      <c r="G45" s="151" t="s">
        <v>1313</v>
      </c>
      <c r="H45" s="145">
        <f t="shared" si="10"/>
        <v>43221</v>
      </c>
      <c r="I45" s="68" t="s">
        <v>102</v>
      </c>
      <c r="J45" s="267">
        <v>2013</v>
      </c>
      <c r="K45" s="144" t="str">
        <f t="shared" si="7"/>
        <v>2013 MoU</v>
      </c>
      <c r="L45" s="144" t="str">
        <f t="shared" si="11"/>
        <v>MoU</v>
      </c>
      <c r="M45" s="159"/>
      <c r="N45" s="159"/>
      <c r="O45" s="159"/>
    </row>
    <row r="46" spans="1:15" s="160" customFormat="1" x14ac:dyDescent="0.2">
      <c r="A46" s="63">
        <f t="shared" si="0"/>
        <v>40</v>
      </c>
      <c r="B46" s="43" t="s">
        <v>51</v>
      </c>
      <c r="C46" s="73" t="s">
        <v>1332</v>
      </c>
      <c r="D46" s="260" t="s">
        <v>1333</v>
      </c>
      <c r="E46" s="144" t="s">
        <v>445</v>
      </c>
      <c r="F46" s="261" t="s">
        <v>1334</v>
      </c>
      <c r="G46" s="264">
        <v>41416</v>
      </c>
      <c r="H46" s="145">
        <f t="shared" si="10"/>
        <v>43241</v>
      </c>
      <c r="I46" s="68" t="s">
        <v>102</v>
      </c>
      <c r="J46" s="267">
        <v>2013</v>
      </c>
      <c r="K46" s="144" t="str">
        <f t="shared" si="7"/>
        <v>2013 MoU</v>
      </c>
      <c r="L46" s="144"/>
      <c r="M46" s="159"/>
      <c r="N46" s="159"/>
      <c r="O46" s="159"/>
    </row>
    <row r="47" spans="1:15" s="79" customFormat="1" x14ac:dyDescent="0.2">
      <c r="A47" s="63">
        <f t="shared" si="0"/>
        <v>41</v>
      </c>
      <c r="B47" s="259" t="s">
        <v>51</v>
      </c>
      <c r="C47" s="81" t="s">
        <v>1316</v>
      </c>
      <c r="D47" s="225" t="s">
        <v>1318</v>
      </c>
      <c r="E47" s="225" t="s">
        <v>445</v>
      </c>
      <c r="F47" s="81" t="s">
        <v>1319</v>
      </c>
      <c r="G47" s="265">
        <v>41417</v>
      </c>
      <c r="H47" s="266">
        <f>+G47+(365*5)</f>
        <v>43242</v>
      </c>
      <c r="I47" s="77" t="s">
        <v>102</v>
      </c>
      <c r="J47" s="268">
        <v>2013</v>
      </c>
      <c r="K47" s="79" t="str">
        <f t="shared" si="7"/>
        <v>2013 MoU</v>
      </c>
    </row>
    <row r="48" spans="1:15" s="79" customFormat="1" x14ac:dyDescent="0.2">
      <c r="A48" s="63">
        <f t="shared" si="0"/>
        <v>42</v>
      </c>
      <c r="B48" s="259" t="s">
        <v>51</v>
      </c>
      <c r="C48" s="81" t="s">
        <v>1294</v>
      </c>
      <c r="D48" s="225" t="s">
        <v>1327</v>
      </c>
      <c r="E48" s="225" t="s">
        <v>445</v>
      </c>
      <c r="F48" s="81" t="s">
        <v>1328</v>
      </c>
      <c r="G48" s="265">
        <v>41421</v>
      </c>
      <c r="H48" s="266">
        <f>+G48+(365*5)</f>
        <v>43246</v>
      </c>
      <c r="I48" s="77" t="s">
        <v>102</v>
      </c>
      <c r="J48" s="268">
        <v>2013</v>
      </c>
      <c r="K48" s="79" t="str">
        <f t="shared" si="7"/>
        <v>2013 MoU</v>
      </c>
    </row>
    <row r="49" spans="1:17" s="160" customFormat="1" x14ac:dyDescent="0.2">
      <c r="A49" s="63">
        <f t="shared" si="0"/>
        <v>43</v>
      </c>
      <c r="B49" s="43" t="s">
        <v>51</v>
      </c>
      <c r="C49" s="65" t="s">
        <v>1320</v>
      </c>
      <c r="D49" s="207" t="s">
        <v>1325</v>
      </c>
      <c r="E49" s="144" t="s">
        <v>445</v>
      </c>
      <c r="F49" s="208" t="s">
        <v>1326</v>
      </c>
      <c r="G49" s="265">
        <v>41425</v>
      </c>
      <c r="H49" s="266">
        <f>+G49+(365*5)</f>
        <v>43250</v>
      </c>
      <c r="I49" s="77" t="s">
        <v>102</v>
      </c>
      <c r="J49" s="268">
        <v>2013</v>
      </c>
      <c r="K49" s="144" t="str">
        <f t="shared" si="7"/>
        <v>2013 MoU</v>
      </c>
      <c r="L49" s="144"/>
      <c r="M49" s="159"/>
      <c r="N49" s="159"/>
      <c r="O49" s="159"/>
    </row>
    <row r="50" spans="1:17" s="160" customFormat="1" x14ac:dyDescent="0.2">
      <c r="A50" s="63">
        <f t="shared" si="0"/>
        <v>44</v>
      </c>
      <c r="B50" s="43" t="s">
        <v>51</v>
      </c>
      <c r="C50" s="65" t="s">
        <v>1585</v>
      </c>
      <c r="D50" s="312" t="s">
        <v>1586</v>
      </c>
      <c r="E50" s="144" t="s">
        <v>445</v>
      </c>
      <c r="F50" s="313" t="s">
        <v>1587</v>
      </c>
      <c r="G50" s="265">
        <v>41579</v>
      </c>
      <c r="H50" s="266">
        <f>+G50+(365*3)</f>
        <v>42674</v>
      </c>
      <c r="I50" s="77" t="s">
        <v>102</v>
      </c>
      <c r="J50" s="268">
        <v>2013</v>
      </c>
      <c r="K50" s="144" t="str">
        <f t="shared" si="7"/>
        <v>2013 MoU</v>
      </c>
      <c r="L50" s="144"/>
      <c r="M50" s="159"/>
      <c r="N50" s="159"/>
      <c r="O50" s="159"/>
    </row>
    <row r="51" spans="1:17" s="160" customFormat="1" x14ac:dyDescent="0.2">
      <c r="A51" s="63">
        <f t="shared" si="0"/>
        <v>45</v>
      </c>
      <c r="B51" s="43" t="s">
        <v>51</v>
      </c>
      <c r="C51" s="65" t="s">
        <v>1513</v>
      </c>
      <c r="D51" s="207" t="s">
        <v>1514</v>
      </c>
      <c r="E51" s="144" t="s">
        <v>445</v>
      </c>
      <c r="F51" s="208" t="s">
        <v>1515</v>
      </c>
      <c r="G51" s="151">
        <v>41597</v>
      </c>
      <c r="H51" s="145">
        <f>+G51+(365*5)</f>
        <v>43422</v>
      </c>
      <c r="I51" s="77" t="s">
        <v>102</v>
      </c>
      <c r="J51" s="268">
        <v>2013</v>
      </c>
      <c r="K51" s="144" t="str">
        <f t="shared" si="7"/>
        <v>2013 MoU</v>
      </c>
      <c r="L51" s="144"/>
      <c r="M51" s="159"/>
      <c r="N51" s="159"/>
      <c r="O51" s="159"/>
    </row>
    <row r="52" spans="1:17" s="160" customFormat="1" x14ac:dyDescent="0.2">
      <c r="A52" s="63">
        <f t="shared" si="0"/>
        <v>46</v>
      </c>
      <c r="B52" s="43" t="s">
        <v>51</v>
      </c>
      <c r="C52" s="65" t="s">
        <v>1741</v>
      </c>
      <c r="D52" s="326" t="s">
        <v>1751</v>
      </c>
      <c r="E52" s="144" t="s">
        <v>445</v>
      </c>
      <c r="F52" s="327" t="s">
        <v>1752</v>
      </c>
      <c r="G52" s="151">
        <v>41604</v>
      </c>
      <c r="H52" s="145">
        <f>+G52+(365*5)</f>
        <v>43429</v>
      </c>
      <c r="I52" s="77" t="s">
        <v>102</v>
      </c>
      <c r="J52" s="268">
        <v>2013</v>
      </c>
      <c r="K52" s="144" t="str">
        <f t="shared" si="7"/>
        <v>2013 MoU</v>
      </c>
      <c r="L52" s="144"/>
      <c r="M52" s="159"/>
      <c r="N52" s="159"/>
      <c r="O52" s="159"/>
    </row>
    <row r="53" spans="1:17" s="160" customFormat="1" x14ac:dyDescent="0.2">
      <c r="A53" s="63">
        <f t="shared" si="0"/>
        <v>47</v>
      </c>
      <c r="B53" s="43" t="s">
        <v>51</v>
      </c>
      <c r="C53" s="65" t="s">
        <v>1612</v>
      </c>
      <c r="D53" s="207" t="s">
        <v>1613</v>
      </c>
      <c r="E53" s="144" t="s">
        <v>445</v>
      </c>
      <c r="F53" s="208" t="s">
        <v>1614</v>
      </c>
      <c r="G53" s="151" t="s">
        <v>1615</v>
      </c>
      <c r="H53" s="145">
        <f>+G53+(365*5)</f>
        <v>43438</v>
      </c>
      <c r="I53" s="77" t="s">
        <v>102</v>
      </c>
      <c r="J53" s="268">
        <v>2013</v>
      </c>
      <c r="K53" s="144" t="str">
        <f t="shared" si="7"/>
        <v>2013 MoU</v>
      </c>
      <c r="L53" s="144"/>
      <c r="M53" s="159"/>
      <c r="N53" s="159"/>
      <c r="O53" s="159"/>
    </row>
    <row r="54" spans="1:17" s="160" customFormat="1" x14ac:dyDescent="0.2">
      <c r="A54" s="63">
        <f t="shared" si="0"/>
        <v>48</v>
      </c>
      <c r="B54" s="43" t="s">
        <v>51</v>
      </c>
      <c r="C54" s="65" t="s">
        <v>868</v>
      </c>
      <c r="D54" s="207" t="s">
        <v>1658</v>
      </c>
      <c r="E54" s="144" t="s">
        <v>445</v>
      </c>
      <c r="F54" s="208" t="s">
        <v>1659</v>
      </c>
      <c r="G54" s="151">
        <v>41674</v>
      </c>
      <c r="H54" s="145">
        <f>+G54+(365*4)</f>
        <v>43134</v>
      </c>
      <c r="I54" s="77" t="s">
        <v>102</v>
      </c>
      <c r="J54" s="268">
        <v>2014</v>
      </c>
      <c r="K54" s="144" t="str">
        <f t="shared" si="7"/>
        <v>2014 MoU</v>
      </c>
      <c r="L54" s="144"/>
      <c r="M54" s="159"/>
      <c r="N54" s="159"/>
      <c r="O54" s="159"/>
    </row>
    <row r="55" spans="1:17" s="160" customFormat="1" x14ac:dyDescent="0.2">
      <c r="A55" s="63">
        <f t="shared" ref="A55:A58" si="12">+A54+1</f>
        <v>49</v>
      </c>
      <c r="B55" s="43" t="s">
        <v>51</v>
      </c>
      <c r="C55" s="65" t="s">
        <v>1773</v>
      </c>
      <c r="D55" s="334" t="s">
        <v>1905</v>
      </c>
      <c r="E55" s="144" t="s">
        <v>445</v>
      </c>
      <c r="F55" s="335" t="s">
        <v>1906</v>
      </c>
      <c r="G55" s="151" t="s">
        <v>1907</v>
      </c>
      <c r="H55" s="145">
        <f t="shared" ref="H55" si="13">+G55+(365*4)</f>
        <v>43242</v>
      </c>
      <c r="I55" s="77" t="s">
        <v>102</v>
      </c>
      <c r="J55" s="268">
        <v>2014</v>
      </c>
      <c r="K55" s="144" t="str">
        <f t="shared" si="7"/>
        <v>2014 MoU</v>
      </c>
      <c r="L55" s="144"/>
      <c r="M55" s="159"/>
      <c r="N55" s="159"/>
      <c r="O55" s="159"/>
    </row>
    <row r="56" spans="1:17" s="160" customFormat="1" x14ac:dyDescent="0.2">
      <c r="A56" s="63">
        <f t="shared" si="12"/>
        <v>50</v>
      </c>
      <c r="B56" s="43" t="s">
        <v>167</v>
      </c>
      <c r="C56" s="65" t="s">
        <v>1835</v>
      </c>
      <c r="D56" s="207" t="s">
        <v>1874</v>
      </c>
      <c r="E56" s="144" t="s">
        <v>445</v>
      </c>
      <c r="F56" s="208" t="s">
        <v>1872</v>
      </c>
      <c r="G56" s="151" t="s">
        <v>1873</v>
      </c>
      <c r="H56" s="145">
        <f>+G56+(365*5)</f>
        <v>43620</v>
      </c>
      <c r="I56" s="77" t="s">
        <v>102</v>
      </c>
      <c r="J56" s="268">
        <v>2014</v>
      </c>
      <c r="K56" s="144" t="str">
        <f t="shared" si="7"/>
        <v>2014 PKS</v>
      </c>
      <c r="L56" s="144"/>
      <c r="M56" s="159"/>
      <c r="N56" s="159"/>
      <c r="O56" s="159"/>
    </row>
    <row r="57" spans="1:17" s="160" customFormat="1" x14ac:dyDescent="0.2">
      <c r="A57" s="63">
        <f t="shared" si="12"/>
        <v>51</v>
      </c>
      <c r="B57" s="43" t="s">
        <v>51</v>
      </c>
      <c r="C57" s="68" t="s">
        <v>1897</v>
      </c>
      <c r="D57" s="330" t="s">
        <v>1881</v>
      </c>
      <c r="E57" s="158" t="s">
        <v>445</v>
      </c>
      <c r="F57" s="331" t="s">
        <v>1882</v>
      </c>
      <c r="G57" s="151">
        <v>41801</v>
      </c>
      <c r="H57" s="145">
        <f t="shared" ref="H57" si="14">+G57+(365*5)</f>
        <v>43626</v>
      </c>
      <c r="I57" s="68" t="s">
        <v>102</v>
      </c>
      <c r="J57" s="159">
        <v>2014</v>
      </c>
      <c r="K57" s="144" t="str">
        <f t="shared" si="7"/>
        <v>2014 MoU</v>
      </c>
      <c r="L57" s="144" t="str">
        <f t="shared" ref="L57" si="15">+B57</f>
        <v>MoU</v>
      </c>
      <c r="M57" s="159"/>
      <c r="N57" s="159"/>
      <c r="O57" s="159"/>
    </row>
    <row r="58" spans="1:17" s="160" customFormat="1" ht="24" x14ac:dyDescent="0.2">
      <c r="A58" s="63">
        <f t="shared" si="12"/>
        <v>52</v>
      </c>
      <c r="B58" s="43" t="s">
        <v>51</v>
      </c>
      <c r="C58" s="68" t="s">
        <v>1898</v>
      </c>
      <c r="D58" s="334" t="s">
        <v>1895</v>
      </c>
      <c r="E58" s="144" t="s">
        <v>445</v>
      </c>
      <c r="F58" s="335" t="s">
        <v>1896</v>
      </c>
      <c r="G58" s="151">
        <v>41830</v>
      </c>
      <c r="H58" s="145">
        <f>+G58+(365*3)</f>
        <v>42925</v>
      </c>
      <c r="I58" s="68" t="s">
        <v>102</v>
      </c>
      <c r="J58" s="159">
        <v>2014</v>
      </c>
      <c r="K58" s="144" t="str">
        <f t="shared" si="7"/>
        <v>2014 MoU</v>
      </c>
      <c r="L58" s="144"/>
      <c r="M58" s="159"/>
      <c r="N58" s="159"/>
      <c r="O58" s="159"/>
    </row>
    <row r="59" spans="1:17" s="160" customFormat="1" x14ac:dyDescent="0.2">
      <c r="A59" s="63">
        <f>+A58+1</f>
        <v>53</v>
      </c>
      <c r="B59" s="43" t="s">
        <v>51</v>
      </c>
      <c r="C59" s="65" t="s">
        <v>224</v>
      </c>
      <c r="D59" s="207" t="s">
        <v>1899</v>
      </c>
      <c r="E59" s="144" t="s">
        <v>445</v>
      </c>
      <c r="F59" s="208" t="s">
        <v>1900</v>
      </c>
      <c r="G59" s="151" t="s">
        <v>1901</v>
      </c>
      <c r="H59" s="145">
        <f>+G59+(365*3)</f>
        <v>42926</v>
      </c>
      <c r="I59" s="68" t="s">
        <v>102</v>
      </c>
      <c r="J59" s="159">
        <v>2014</v>
      </c>
      <c r="K59" s="144" t="str">
        <f t="shared" si="7"/>
        <v>2014 MoU</v>
      </c>
      <c r="L59" s="144"/>
      <c r="M59" s="159"/>
      <c r="N59" s="159"/>
      <c r="O59" s="159"/>
    </row>
    <row r="60" spans="1:17" s="160" customFormat="1" ht="24" x14ac:dyDescent="0.2">
      <c r="A60" s="63">
        <f>+A59+1</f>
        <v>54</v>
      </c>
      <c r="B60" s="43" t="s">
        <v>167</v>
      </c>
      <c r="C60" s="65" t="s">
        <v>1902</v>
      </c>
      <c r="D60" s="334" t="s">
        <v>1903</v>
      </c>
      <c r="E60" s="144" t="s">
        <v>445</v>
      </c>
      <c r="F60" s="335" t="s">
        <v>1904</v>
      </c>
      <c r="G60" s="151" t="s">
        <v>1901</v>
      </c>
      <c r="H60" s="145">
        <f>+G60+(365*3)</f>
        <v>42926</v>
      </c>
      <c r="I60" s="68" t="s">
        <v>102</v>
      </c>
      <c r="J60" s="159">
        <v>2014</v>
      </c>
      <c r="K60" s="144" t="str">
        <f t="shared" si="7"/>
        <v>2014 PKS</v>
      </c>
      <c r="L60" s="144">
        <f t="shared" ref="L60:L66" si="16">+B65</f>
        <v>0</v>
      </c>
      <c r="M60" s="159"/>
      <c r="N60" s="159"/>
      <c r="O60" s="159"/>
    </row>
    <row r="61" spans="1:17" s="6" customFormat="1" ht="15" customHeight="1" x14ac:dyDescent="0.2">
      <c r="A61" s="63">
        <f t="shared" ref="A61:A62" si="17">+A60+1</f>
        <v>55</v>
      </c>
      <c r="B61" s="211" t="s">
        <v>51</v>
      </c>
      <c r="C61" s="68" t="s">
        <v>2095</v>
      </c>
      <c r="D61" s="66" t="s">
        <v>2096</v>
      </c>
      <c r="E61" s="66" t="s">
        <v>445</v>
      </c>
      <c r="F61" s="66" t="s">
        <v>2097</v>
      </c>
      <c r="G61" s="146">
        <v>41941</v>
      </c>
      <c r="H61" s="154">
        <f>+G61+(365*5)</f>
        <v>43766</v>
      </c>
      <c r="I61" s="68" t="s">
        <v>102</v>
      </c>
      <c r="J61" s="6">
        <v>2014</v>
      </c>
      <c r="K61" s="5" t="str">
        <f>+J61&amp; " "&amp;B61</f>
        <v>2014 MoU</v>
      </c>
    </row>
    <row r="62" spans="1:17" s="160" customFormat="1" ht="15" x14ac:dyDescent="0.2">
      <c r="A62" s="63">
        <f t="shared" si="17"/>
        <v>56</v>
      </c>
      <c r="B62" s="43" t="s">
        <v>51</v>
      </c>
      <c r="C62" s="65" t="s">
        <v>478</v>
      </c>
      <c r="D62" s="334" t="s">
        <v>2098</v>
      </c>
      <c r="E62" s="144" t="s">
        <v>445</v>
      </c>
      <c r="F62" s="335" t="s">
        <v>2099</v>
      </c>
      <c r="G62" s="151">
        <v>41953</v>
      </c>
      <c r="H62" s="154">
        <f>+G62+(365*3)</f>
        <v>43048</v>
      </c>
      <c r="I62" s="68" t="s">
        <v>102</v>
      </c>
      <c r="J62" s="6">
        <v>2014</v>
      </c>
      <c r="K62" s="144" t="str">
        <f t="shared" si="7"/>
        <v>2014 MoU</v>
      </c>
      <c r="L62" s="144">
        <f t="shared" si="16"/>
        <v>0</v>
      </c>
      <c r="M62" s="159"/>
      <c r="N62" s="159"/>
      <c r="O62" s="159"/>
      <c r="Q62" s="333"/>
    </row>
    <row r="63" spans="1:17" s="160" customFormat="1" x14ac:dyDescent="0.2">
      <c r="A63" s="63"/>
      <c r="B63" s="43"/>
      <c r="C63" s="65"/>
      <c r="D63" s="334"/>
      <c r="E63" s="144"/>
      <c r="F63" s="335"/>
      <c r="G63" s="151"/>
      <c r="H63" s="145"/>
      <c r="I63" s="68"/>
      <c r="J63" s="159"/>
      <c r="K63" s="144" t="str">
        <f t="shared" si="7"/>
        <v xml:space="preserve"> </v>
      </c>
      <c r="L63" s="144">
        <f t="shared" si="16"/>
        <v>0</v>
      </c>
      <c r="M63" s="159"/>
      <c r="N63" s="159"/>
      <c r="O63" s="159"/>
    </row>
    <row r="64" spans="1:17" s="160" customFormat="1" x14ac:dyDescent="0.2">
      <c r="A64" s="63"/>
      <c r="B64" s="43"/>
      <c r="C64" s="65"/>
      <c r="D64" s="334"/>
      <c r="E64" s="144"/>
      <c r="F64" s="335"/>
      <c r="G64" s="151"/>
      <c r="H64" s="145"/>
      <c r="I64" s="68"/>
      <c r="J64" s="159"/>
      <c r="K64" s="144" t="str">
        <f t="shared" si="7"/>
        <v xml:space="preserve"> </v>
      </c>
      <c r="L64" s="144">
        <f t="shared" si="16"/>
        <v>0</v>
      </c>
      <c r="M64" s="159"/>
      <c r="N64" s="159"/>
      <c r="O64" s="159"/>
    </row>
    <row r="65" spans="1:15" s="160" customFormat="1" x14ac:dyDescent="0.2">
      <c r="A65" s="161"/>
      <c r="B65" s="161"/>
      <c r="C65" s="162"/>
      <c r="D65" s="135"/>
      <c r="E65" s="147"/>
      <c r="F65" s="163"/>
      <c r="G65" s="164"/>
      <c r="H65" s="164"/>
      <c r="I65" s="87"/>
      <c r="J65" s="159"/>
      <c r="K65" s="144" t="str">
        <f t="shared" si="7"/>
        <v xml:space="preserve"> </v>
      </c>
      <c r="L65" s="144">
        <f t="shared" si="16"/>
        <v>0</v>
      </c>
      <c r="M65" s="159"/>
      <c r="N65" s="159"/>
      <c r="O65" s="159"/>
    </row>
    <row r="66" spans="1:15" s="160" customFormat="1" x14ac:dyDescent="0.2">
      <c r="A66" s="75"/>
      <c r="B66" s="75"/>
      <c r="C66" s="102"/>
      <c r="D66" s="75"/>
      <c r="E66" s="144"/>
      <c r="F66" s="75"/>
      <c r="G66" s="165"/>
      <c r="H66" s="165"/>
      <c r="I66" s="66"/>
      <c r="J66" s="159"/>
      <c r="K66" s="144" t="str">
        <f t="shared" ref="K66:K74" si="18">+J66&amp; " "&amp;B71</f>
        <v xml:space="preserve"> </v>
      </c>
      <c r="L66" s="144">
        <f t="shared" si="16"/>
        <v>0</v>
      </c>
      <c r="M66" s="159"/>
      <c r="N66" s="159"/>
      <c r="O66" s="159"/>
    </row>
    <row r="67" spans="1:15" s="160" customFormat="1" x14ac:dyDescent="0.2">
      <c r="A67" s="75"/>
      <c r="B67" s="75"/>
      <c r="C67" s="102" t="s">
        <v>431</v>
      </c>
      <c r="D67" s="75"/>
      <c r="E67" s="144"/>
      <c r="F67" s="75"/>
      <c r="G67" s="165"/>
      <c r="H67" s="165"/>
      <c r="I67" s="66"/>
      <c r="J67" s="159"/>
      <c r="K67" s="144" t="str">
        <f t="shared" si="18"/>
        <v xml:space="preserve"> </v>
      </c>
      <c r="L67" s="159"/>
      <c r="M67" s="159"/>
      <c r="N67" s="159"/>
      <c r="O67" s="159"/>
    </row>
    <row r="68" spans="1:15" s="160" customFormat="1" x14ac:dyDescent="0.2">
      <c r="A68" s="75"/>
      <c r="B68" s="75"/>
      <c r="C68" s="102"/>
      <c r="D68" s="75"/>
      <c r="E68" s="144"/>
      <c r="F68" s="75"/>
      <c r="G68" s="165"/>
      <c r="H68" s="165"/>
      <c r="I68" s="66"/>
      <c r="J68" s="159"/>
      <c r="K68" s="144" t="str">
        <f t="shared" si="18"/>
        <v xml:space="preserve"> </v>
      </c>
      <c r="L68" s="159"/>
      <c r="M68" s="159"/>
      <c r="N68" s="159"/>
      <c r="O68" s="159"/>
    </row>
    <row r="69" spans="1:15" s="160" customFormat="1" x14ac:dyDescent="0.2">
      <c r="A69" s="75"/>
      <c r="B69" s="75"/>
      <c r="C69" s="102"/>
      <c r="D69" s="75"/>
      <c r="E69" s="144"/>
      <c r="F69" s="75"/>
      <c r="G69" s="165"/>
      <c r="H69" s="165"/>
      <c r="I69" s="66"/>
      <c r="J69" s="159"/>
      <c r="K69" s="144" t="str">
        <f t="shared" si="18"/>
        <v xml:space="preserve"> </v>
      </c>
      <c r="L69" s="159"/>
      <c r="M69" s="159"/>
      <c r="N69" s="159"/>
      <c r="O69" s="159"/>
    </row>
    <row r="70" spans="1:15" s="160" customFormat="1" x14ac:dyDescent="0.2">
      <c r="A70" s="75"/>
      <c r="B70" s="75"/>
      <c r="C70" s="102"/>
      <c r="D70" s="75"/>
      <c r="E70" s="144"/>
      <c r="F70" s="75"/>
      <c r="G70" s="165"/>
      <c r="H70" s="165"/>
      <c r="I70" s="66"/>
      <c r="J70" s="159"/>
      <c r="K70" s="144" t="str">
        <f t="shared" si="18"/>
        <v xml:space="preserve"> </v>
      </c>
      <c r="L70" s="159"/>
      <c r="M70" s="159"/>
      <c r="N70" s="159"/>
      <c r="O70" s="159"/>
    </row>
    <row r="71" spans="1:15" s="160" customFormat="1" x14ac:dyDescent="0.2">
      <c r="A71" s="75"/>
      <c r="B71" s="75"/>
      <c r="C71" s="102"/>
      <c r="D71" s="75"/>
      <c r="E71" s="144"/>
      <c r="F71" s="75"/>
      <c r="G71" s="165"/>
      <c r="H71" s="165"/>
      <c r="I71" s="66"/>
      <c r="J71" s="159"/>
      <c r="K71" s="144" t="str">
        <f t="shared" si="18"/>
        <v xml:space="preserve"> </v>
      </c>
      <c r="L71" s="159"/>
      <c r="M71" s="159"/>
      <c r="N71" s="159"/>
      <c r="O71" s="159"/>
    </row>
    <row r="72" spans="1:15" s="160" customFormat="1" x14ac:dyDescent="0.2">
      <c r="A72" s="75"/>
      <c r="B72" s="75"/>
      <c r="C72" s="102"/>
      <c r="D72" s="75"/>
      <c r="E72" s="144"/>
      <c r="F72" s="75"/>
      <c r="G72" s="165"/>
      <c r="H72" s="165"/>
      <c r="I72" s="66"/>
      <c r="J72" s="159"/>
      <c r="K72" s="144" t="str">
        <f t="shared" si="18"/>
        <v xml:space="preserve"> </v>
      </c>
      <c r="L72" s="159"/>
      <c r="M72" s="159"/>
      <c r="N72" s="159"/>
      <c r="O72" s="159"/>
    </row>
    <row r="73" spans="1:15" s="160" customFormat="1" x14ac:dyDescent="0.2">
      <c r="A73" s="75"/>
      <c r="B73" s="75"/>
      <c r="C73" s="102"/>
      <c r="D73" s="75"/>
      <c r="E73" s="144"/>
      <c r="F73" s="75"/>
      <c r="G73" s="165"/>
      <c r="H73" s="165"/>
      <c r="I73" s="66"/>
      <c r="J73" s="159"/>
      <c r="K73" s="144" t="str">
        <f t="shared" si="18"/>
        <v xml:space="preserve"> </v>
      </c>
      <c r="L73" s="159"/>
      <c r="M73" s="159"/>
      <c r="N73" s="159"/>
      <c r="O73" s="159"/>
    </row>
    <row r="74" spans="1:15" s="160" customFormat="1" x14ac:dyDescent="0.2">
      <c r="A74" s="75"/>
      <c r="B74" s="75"/>
      <c r="C74" s="102"/>
      <c r="D74" s="75"/>
      <c r="E74" s="144"/>
      <c r="F74" s="75"/>
      <c r="G74" s="165"/>
      <c r="H74" s="165"/>
      <c r="I74" s="66"/>
      <c r="J74" s="159"/>
      <c r="K74" s="144" t="str">
        <f t="shared" si="18"/>
        <v xml:space="preserve"> </v>
      </c>
      <c r="L74" s="159"/>
      <c r="M74" s="159"/>
      <c r="N74" s="159"/>
      <c r="O74" s="159"/>
    </row>
    <row r="75" spans="1:15" s="160" customFormat="1" x14ac:dyDescent="0.2">
      <c r="A75" s="75"/>
      <c r="B75" s="75"/>
      <c r="C75" s="102"/>
      <c r="D75" s="75"/>
      <c r="E75" s="144"/>
      <c r="F75" s="75"/>
      <c r="G75" s="165"/>
      <c r="H75" s="165"/>
      <c r="I75" s="66"/>
      <c r="J75" s="159"/>
      <c r="K75" s="144"/>
      <c r="L75" s="159"/>
      <c r="M75" s="159"/>
      <c r="N75" s="159"/>
      <c r="O75" s="159"/>
    </row>
    <row r="76" spans="1:15" s="160" customFormat="1" x14ac:dyDescent="0.2">
      <c r="A76" s="75"/>
      <c r="B76" s="75"/>
      <c r="C76" s="102"/>
      <c r="D76" s="75"/>
      <c r="E76" s="144"/>
      <c r="F76" s="75"/>
      <c r="G76" s="165"/>
      <c r="H76" s="165"/>
      <c r="I76" s="66"/>
      <c r="J76" s="159"/>
      <c r="K76" s="144"/>
      <c r="L76" s="159"/>
      <c r="M76" s="159"/>
      <c r="N76" s="159"/>
      <c r="O76" s="159"/>
    </row>
    <row r="77" spans="1:15" s="160" customFormat="1" x14ac:dyDescent="0.2">
      <c r="A77" s="75"/>
      <c r="B77" s="75"/>
      <c r="C77" s="102"/>
      <c r="D77" s="75"/>
      <c r="E77" s="144"/>
      <c r="F77" s="75"/>
      <c r="G77" s="165"/>
      <c r="H77" s="165"/>
      <c r="I77" s="66"/>
      <c r="J77" s="159"/>
      <c r="K77" s="144" t="str">
        <f t="shared" ref="K77:K88" si="19">+J77&amp; " "&amp;B82</f>
        <v xml:space="preserve"> </v>
      </c>
      <c r="L77" s="159"/>
      <c r="M77" s="159"/>
      <c r="N77" s="159"/>
      <c r="O77" s="159"/>
    </row>
    <row r="78" spans="1:15" s="160" customFormat="1" x14ac:dyDescent="0.2">
      <c r="A78" s="75"/>
      <c r="B78" s="75"/>
      <c r="C78" s="102"/>
      <c r="D78" s="75"/>
      <c r="E78" s="144"/>
      <c r="F78" s="75"/>
      <c r="G78" s="165"/>
      <c r="H78" s="165"/>
      <c r="I78" s="66"/>
      <c r="J78" s="159"/>
      <c r="K78" s="144" t="str">
        <f t="shared" si="19"/>
        <v xml:space="preserve"> </v>
      </c>
      <c r="L78" s="159"/>
      <c r="M78" s="159"/>
      <c r="N78" s="159"/>
      <c r="O78" s="159"/>
    </row>
    <row r="79" spans="1:15" s="160" customFormat="1" x14ac:dyDescent="0.2">
      <c r="A79" s="75"/>
      <c r="B79" s="75"/>
      <c r="C79" s="102"/>
      <c r="D79" s="75"/>
      <c r="E79" s="144"/>
      <c r="F79" s="75"/>
      <c r="G79" s="165"/>
      <c r="H79" s="165"/>
      <c r="I79" s="66"/>
      <c r="J79" s="159"/>
      <c r="K79" s="144" t="str">
        <f t="shared" si="19"/>
        <v xml:space="preserve"> </v>
      </c>
      <c r="L79" s="159"/>
      <c r="M79" s="159"/>
      <c r="N79" s="159"/>
      <c r="O79" s="159"/>
    </row>
    <row r="80" spans="1:15" s="160" customFormat="1" x14ac:dyDescent="0.2">
      <c r="A80" s="75"/>
      <c r="B80" s="75"/>
      <c r="C80" s="102"/>
      <c r="D80" s="75"/>
      <c r="E80" s="144"/>
      <c r="F80" s="75"/>
      <c r="G80" s="165"/>
      <c r="H80" s="165"/>
      <c r="I80" s="66"/>
      <c r="J80" s="159"/>
      <c r="K80" s="144" t="str">
        <f t="shared" si="19"/>
        <v xml:space="preserve"> </v>
      </c>
      <c r="L80" s="159"/>
      <c r="M80" s="159"/>
      <c r="N80" s="159"/>
      <c r="O80" s="159"/>
    </row>
    <row r="81" spans="1:15" s="160" customFormat="1" x14ac:dyDescent="0.2">
      <c r="A81" s="75"/>
      <c r="B81" s="75"/>
      <c r="C81" s="102"/>
      <c r="D81" s="75"/>
      <c r="E81" s="144"/>
      <c r="F81" s="75"/>
      <c r="G81" s="165"/>
      <c r="H81" s="165"/>
      <c r="I81" s="66"/>
      <c r="J81" s="159"/>
      <c r="K81" s="144" t="str">
        <f t="shared" si="19"/>
        <v xml:space="preserve"> </v>
      </c>
      <c r="L81" s="159"/>
      <c r="M81" s="159"/>
      <c r="N81" s="159"/>
      <c r="O81" s="159"/>
    </row>
    <row r="82" spans="1:15" s="160" customFormat="1" x14ac:dyDescent="0.2">
      <c r="C82" s="166"/>
      <c r="I82" s="166"/>
      <c r="J82" s="159"/>
      <c r="K82" s="144" t="str">
        <f t="shared" si="19"/>
        <v xml:space="preserve"> </v>
      </c>
      <c r="L82" s="159"/>
      <c r="M82" s="159"/>
      <c r="N82" s="159"/>
      <c r="O82" s="159"/>
    </row>
    <row r="83" spans="1:15" s="160" customFormat="1" x14ac:dyDescent="0.2">
      <c r="C83" s="166"/>
      <c r="I83" s="166"/>
      <c r="J83" s="159"/>
      <c r="K83" s="144" t="str">
        <f t="shared" si="19"/>
        <v xml:space="preserve"> </v>
      </c>
      <c r="L83" s="159"/>
      <c r="M83" s="159"/>
      <c r="N83" s="159"/>
      <c r="O83" s="159"/>
    </row>
    <row r="84" spans="1:15" s="160" customFormat="1" x14ac:dyDescent="0.2">
      <c r="C84" s="166"/>
      <c r="I84" s="166"/>
      <c r="J84" s="159"/>
      <c r="K84" s="144" t="str">
        <f t="shared" si="19"/>
        <v xml:space="preserve"> </v>
      </c>
      <c r="L84" s="159"/>
      <c r="M84" s="159"/>
      <c r="N84" s="159"/>
      <c r="O84" s="159"/>
    </row>
    <row r="85" spans="1:15" s="160" customFormat="1" x14ac:dyDescent="0.2">
      <c r="C85" s="166"/>
      <c r="I85" s="166"/>
      <c r="J85" s="159"/>
      <c r="K85" s="144" t="str">
        <f t="shared" si="19"/>
        <v xml:space="preserve"> </v>
      </c>
      <c r="L85" s="159"/>
      <c r="M85" s="159"/>
      <c r="N85" s="159"/>
      <c r="O85" s="159"/>
    </row>
    <row r="86" spans="1:15" s="160" customFormat="1" x14ac:dyDescent="0.2">
      <c r="C86" s="166"/>
      <c r="I86" s="166"/>
      <c r="J86" s="159"/>
      <c r="K86" s="144" t="str">
        <f t="shared" si="19"/>
        <v xml:space="preserve"> </v>
      </c>
      <c r="L86" s="159"/>
      <c r="M86" s="159"/>
      <c r="N86" s="159"/>
      <c r="O86" s="159"/>
    </row>
    <row r="87" spans="1:15" ht="15" x14ac:dyDescent="0.2">
      <c r="A87" s="160"/>
      <c r="B87" s="160"/>
      <c r="C87" s="166"/>
      <c r="D87" s="160"/>
      <c r="E87" s="160"/>
      <c r="F87" s="160"/>
      <c r="G87" s="160"/>
      <c r="H87" s="160"/>
      <c r="I87" s="166"/>
      <c r="K87" s="6" t="str">
        <f t="shared" si="19"/>
        <v xml:space="preserve"> </v>
      </c>
    </row>
    <row r="88" spans="1:15" ht="15" x14ac:dyDescent="0.2">
      <c r="A88" s="160"/>
      <c r="B88" s="160"/>
      <c r="C88" s="166"/>
      <c r="D88" s="160"/>
      <c r="E88" s="160"/>
      <c r="F88" s="160"/>
      <c r="G88" s="160"/>
      <c r="H88" s="160"/>
      <c r="I88" s="166"/>
      <c r="K88" s="6" t="str">
        <f t="shared" si="19"/>
        <v xml:space="preserve"> </v>
      </c>
    </row>
    <row r="89" spans="1:15" x14ac:dyDescent="0.2">
      <c r="A89" s="160"/>
      <c r="B89" s="160"/>
      <c r="C89" s="166"/>
      <c r="D89" s="160"/>
      <c r="E89" s="160"/>
      <c r="F89" s="160"/>
      <c r="G89" s="160"/>
      <c r="H89" s="160"/>
      <c r="I89" s="166"/>
    </row>
    <row r="90" spans="1:15" x14ac:dyDescent="0.2">
      <c r="A90" s="160"/>
      <c r="B90" s="160"/>
      <c r="C90" s="166"/>
      <c r="D90" s="160"/>
      <c r="E90" s="160"/>
      <c r="F90" s="160"/>
      <c r="G90" s="160"/>
      <c r="H90" s="160"/>
      <c r="I90" s="166"/>
    </row>
    <row r="91" spans="1:15" x14ac:dyDescent="0.2">
      <c r="A91" s="160"/>
      <c r="B91" s="160"/>
      <c r="C91" s="166"/>
      <c r="D91" s="160"/>
      <c r="E91" s="160"/>
      <c r="F91" s="160"/>
      <c r="G91" s="160"/>
      <c r="H91" s="160"/>
      <c r="I91" s="166"/>
    </row>
  </sheetData>
  <mergeCells count="5">
    <mergeCell ref="A1:I1"/>
    <mergeCell ref="A2:I2"/>
    <mergeCell ref="D4:F4"/>
    <mergeCell ref="A5:I5"/>
    <mergeCell ref="A6:I6"/>
  </mergeCells>
  <phoneticPr fontId="1" type="noConversion"/>
  <hyperlinks>
    <hyperlink ref="B35" r:id="rId1"/>
    <hyperlink ref="B8" r:id="rId2"/>
    <hyperlink ref="B9" r:id="rId3"/>
    <hyperlink ref="B10" r:id="rId4"/>
    <hyperlink ref="B17" r:id="rId5"/>
    <hyperlink ref="B19" r:id="rId6"/>
    <hyperlink ref="B20" r:id="rId7"/>
    <hyperlink ref="B21" r:id="rId8"/>
    <hyperlink ref="B22" r:id="rId9"/>
    <hyperlink ref="B7" r:id="rId10"/>
    <hyperlink ref="B11" r:id="rId11"/>
    <hyperlink ref="B12" r:id="rId12"/>
    <hyperlink ref="B13" r:id="rId13"/>
    <hyperlink ref="B14" r:id="rId14"/>
    <hyperlink ref="B15" r:id="rId15"/>
    <hyperlink ref="B16" r:id="rId16"/>
    <hyperlink ref="B23" r:id="rId17"/>
    <hyperlink ref="B26" r:id="rId18"/>
    <hyperlink ref="B27" r:id="rId19"/>
    <hyperlink ref="B28" r:id="rId20"/>
    <hyperlink ref="B25" r:id="rId21"/>
    <hyperlink ref="B24" r:id="rId22"/>
    <hyperlink ref="B29" r:id="rId23"/>
    <hyperlink ref="B31" r:id="rId24"/>
    <hyperlink ref="B32" r:id="rId25"/>
    <hyperlink ref="B33" r:id="rId26"/>
    <hyperlink ref="B34" r:id="rId27"/>
    <hyperlink ref="B37" r:id="rId28"/>
    <hyperlink ref="B30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18" r:id="rId38"/>
    <hyperlink ref="B49" r:id="rId39"/>
    <hyperlink ref="B47" r:id="rId40"/>
    <hyperlink ref="B48" r:id="rId41"/>
    <hyperlink ref="B46" r:id="rId42"/>
    <hyperlink ref="B51" r:id="rId43"/>
    <hyperlink ref="B50" r:id="rId44"/>
    <hyperlink ref="B53" r:id="rId45"/>
    <hyperlink ref="B54" r:id="rId46"/>
    <hyperlink ref="B52" r:id="rId47"/>
    <hyperlink ref="B56" r:id="rId48"/>
    <hyperlink ref="B57" r:id="rId49"/>
    <hyperlink ref="B58" r:id="rId50"/>
    <hyperlink ref="B59" r:id="rId51"/>
    <hyperlink ref="B55" r:id="rId52"/>
    <hyperlink ref="B60" r:id="rId53"/>
    <hyperlink ref="B61" r:id="rId54"/>
    <hyperlink ref="B62" r:id="rId55"/>
  </hyperlinks>
  <pageMargins left="0.35433070866141736" right="0.15748031496062992" top="0.55118110236220474" bottom="0.27559055118110237" header="0.23622047244094491" footer="0.19685039370078741"/>
  <pageSetup paperSize="9" orientation="landscape" r:id="rId5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9"/>
  <sheetViews>
    <sheetView showGridLines="0" topLeftCell="A74" zoomScaleSheetLayoutView="100" workbookViewId="0">
      <selection activeCell="I78" sqref="I78"/>
    </sheetView>
  </sheetViews>
  <sheetFormatPr defaultRowHeight="12" x14ac:dyDescent="0.2"/>
  <cols>
    <col min="1" max="1" width="4" style="54" bestFit="1" customWidth="1"/>
    <col min="2" max="2" width="5.5703125" style="54" customWidth="1"/>
    <col min="3" max="3" width="34.7109375" style="56" customWidth="1"/>
    <col min="4" max="4" width="18.42578125" style="55" customWidth="1"/>
    <col min="5" max="5" width="1.42578125" style="54" customWidth="1"/>
    <col min="6" max="6" width="19.28515625" style="55" customWidth="1"/>
    <col min="7" max="7" width="16.42578125" style="55" customWidth="1"/>
    <col min="8" max="8" width="15.5703125" style="55" customWidth="1"/>
    <col min="9" max="9" width="28.140625" style="56" customWidth="1"/>
    <col min="10" max="11" width="9.140625" style="54" customWidth="1"/>
    <col min="12" max="12" width="10.7109375" style="54" bestFit="1" customWidth="1"/>
    <col min="13" max="14" width="18.42578125" style="54" customWidth="1"/>
    <col min="15" max="15" width="16.7109375" style="54" customWidth="1"/>
    <col min="16" max="16" width="11" style="54" customWidth="1"/>
    <col min="17" max="16384" width="9.140625" style="54"/>
  </cols>
  <sheetData>
    <row r="1" spans="1:11" ht="28.5" x14ac:dyDescent="0.2">
      <c r="A1" s="373" t="s">
        <v>585</v>
      </c>
      <c r="B1" s="373"/>
      <c r="C1" s="373"/>
      <c r="D1" s="373"/>
      <c r="E1" s="373"/>
      <c r="F1" s="373"/>
      <c r="G1" s="373"/>
      <c r="H1" s="373"/>
      <c r="I1" s="373"/>
    </row>
    <row r="2" spans="1:11" x14ac:dyDescent="0.2">
      <c r="A2" s="348"/>
      <c r="B2" s="348"/>
      <c r="C2" s="348"/>
      <c r="D2" s="348"/>
      <c r="E2" s="348"/>
      <c r="F2" s="348"/>
      <c r="G2" s="348"/>
      <c r="H2" s="348"/>
      <c r="I2" s="348"/>
    </row>
    <row r="3" spans="1:11" ht="10.5" customHeight="1" x14ac:dyDescent="0.2">
      <c r="H3" s="55" t="s">
        <v>431</v>
      </c>
    </row>
    <row r="4" spans="1:11" s="60" customFormat="1" ht="23.25" customHeight="1" x14ac:dyDescent="0.2">
      <c r="A4" s="57" t="s">
        <v>217</v>
      </c>
      <c r="B4" s="321" t="s">
        <v>463</v>
      </c>
      <c r="C4" s="321" t="s">
        <v>218</v>
      </c>
      <c r="D4" s="372" t="s">
        <v>464</v>
      </c>
      <c r="E4" s="372"/>
      <c r="F4" s="372"/>
      <c r="G4" s="321" t="s">
        <v>451</v>
      </c>
      <c r="H4" s="321" t="s">
        <v>452</v>
      </c>
      <c r="I4" s="59" t="s">
        <v>465</v>
      </c>
    </row>
    <row r="5" spans="1:11" ht="17.25" customHeight="1" x14ac:dyDescent="0.2">
      <c r="A5" s="343" t="s">
        <v>569</v>
      </c>
      <c r="B5" s="344"/>
      <c r="C5" s="344"/>
      <c r="D5" s="344"/>
      <c r="E5" s="344"/>
      <c r="F5" s="344"/>
      <c r="G5" s="344"/>
      <c r="H5" s="344"/>
      <c r="I5" s="345"/>
    </row>
    <row r="6" spans="1:11" ht="17.25" customHeight="1" x14ac:dyDescent="0.2">
      <c r="A6" s="343" t="s">
        <v>584</v>
      </c>
      <c r="B6" s="344"/>
      <c r="C6" s="344"/>
      <c r="D6" s="344"/>
      <c r="E6" s="344"/>
      <c r="F6" s="344"/>
      <c r="G6" s="344"/>
      <c r="H6" s="344"/>
      <c r="I6" s="345"/>
    </row>
    <row r="7" spans="1:11" x14ac:dyDescent="0.2">
      <c r="A7" s="63">
        <v>1</v>
      </c>
      <c r="B7" s="71" t="s">
        <v>51</v>
      </c>
      <c r="C7" s="68" t="s">
        <v>144</v>
      </c>
      <c r="D7" s="144" t="s">
        <v>146</v>
      </c>
      <c r="E7" s="158" t="s">
        <v>445</v>
      </c>
      <c r="F7" s="157" t="s">
        <v>145</v>
      </c>
      <c r="G7" s="145">
        <v>39823</v>
      </c>
      <c r="H7" s="145">
        <f t="shared" ref="H7:H21" si="0">+G7+(365*5)</f>
        <v>41648</v>
      </c>
      <c r="I7" s="68" t="s">
        <v>102</v>
      </c>
      <c r="J7" s="54">
        <v>2009</v>
      </c>
      <c r="K7" s="54" t="str">
        <f t="shared" ref="K7:K21" si="1">+J7&amp; " "&amp;B7</f>
        <v>2009 MoU</v>
      </c>
    </row>
    <row r="8" spans="1:11" x14ac:dyDescent="0.2">
      <c r="A8" s="63">
        <f t="shared" ref="A8:A59" si="2">+A7+1</f>
        <v>2</v>
      </c>
      <c r="B8" s="71" t="s">
        <v>51</v>
      </c>
      <c r="C8" s="68" t="s">
        <v>258</v>
      </c>
      <c r="D8" s="144" t="s">
        <v>259</v>
      </c>
      <c r="E8" s="158" t="s">
        <v>445</v>
      </c>
      <c r="F8" s="157" t="s">
        <v>260</v>
      </c>
      <c r="G8" s="145">
        <v>39846</v>
      </c>
      <c r="H8" s="145">
        <f t="shared" si="0"/>
        <v>41671</v>
      </c>
      <c r="I8" s="68" t="s">
        <v>102</v>
      </c>
      <c r="J8" s="54">
        <v>2009</v>
      </c>
      <c r="K8" s="54" t="str">
        <f t="shared" si="1"/>
        <v>2009 MoU</v>
      </c>
    </row>
    <row r="9" spans="1:11" ht="17.25" customHeight="1" x14ac:dyDescent="0.2">
      <c r="A9" s="63">
        <f t="shared" si="2"/>
        <v>3</v>
      </c>
      <c r="B9" s="71" t="s">
        <v>51</v>
      </c>
      <c r="C9" s="68" t="s">
        <v>157</v>
      </c>
      <c r="D9" s="144" t="s">
        <v>163</v>
      </c>
      <c r="E9" s="158" t="s">
        <v>445</v>
      </c>
      <c r="F9" s="157" t="s">
        <v>164</v>
      </c>
      <c r="G9" s="145">
        <v>39849</v>
      </c>
      <c r="H9" s="145">
        <f t="shared" si="0"/>
        <v>41674</v>
      </c>
      <c r="I9" s="346" t="s">
        <v>506</v>
      </c>
      <c r="J9" s="54">
        <v>2009</v>
      </c>
      <c r="K9" s="54" t="str">
        <f t="shared" si="1"/>
        <v>2009 MoU</v>
      </c>
    </row>
    <row r="10" spans="1:11" x14ac:dyDescent="0.2">
      <c r="A10" s="63">
        <f t="shared" si="2"/>
        <v>4</v>
      </c>
      <c r="B10" s="71" t="s">
        <v>167</v>
      </c>
      <c r="C10" s="68" t="s">
        <v>505</v>
      </c>
      <c r="D10" s="144" t="s">
        <v>165</v>
      </c>
      <c r="E10" s="158" t="s">
        <v>445</v>
      </c>
      <c r="F10" s="157" t="s">
        <v>166</v>
      </c>
      <c r="G10" s="145">
        <v>39849</v>
      </c>
      <c r="H10" s="145">
        <f t="shared" si="0"/>
        <v>41674</v>
      </c>
      <c r="I10" s="346"/>
      <c r="J10" s="54">
        <v>2009</v>
      </c>
      <c r="K10" s="54" t="str">
        <f t="shared" si="1"/>
        <v>2009 PKS</v>
      </c>
    </row>
    <row r="11" spans="1:11" s="79" customFormat="1" x14ac:dyDescent="0.2">
      <c r="A11" s="63">
        <f t="shared" si="2"/>
        <v>5</v>
      </c>
      <c r="B11" s="76" t="s">
        <v>51</v>
      </c>
      <c r="C11" s="81" t="s">
        <v>172</v>
      </c>
      <c r="D11" s="124" t="s">
        <v>173</v>
      </c>
      <c r="E11" s="133" t="s">
        <v>445</v>
      </c>
      <c r="F11" s="125" t="s">
        <v>174</v>
      </c>
      <c r="G11" s="112">
        <v>39869</v>
      </c>
      <c r="H11" s="82">
        <f t="shared" si="0"/>
        <v>41694</v>
      </c>
      <c r="I11" s="77" t="s">
        <v>102</v>
      </c>
      <c r="J11" s="54">
        <v>2009</v>
      </c>
      <c r="K11" s="79" t="str">
        <f t="shared" si="1"/>
        <v>2009 MoU</v>
      </c>
    </row>
    <row r="12" spans="1:11" s="79" customFormat="1" ht="24" x14ac:dyDescent="0.2">
      <c r="A12" s="63">
        <f t="shared" si="2"/>
        <v>6</v>
      </c>
      <c r="B12" s="76" t="s">
        <v>167</v>
      </c>
      <c r="C12" s="81" t="s">
        <v>172</v>
      </c>
      <c r="D12" s="124" t="s">
        <v>175</v>
      </c>
      <c r="E12" s="133" t="s">
        <v>445</v>
      </c>
      <c r="F12" s="125" t="s">
        <v>176</v>
      </c>
      <c r="G12" s="112">
        <v>39869</v>
      </c>
      <c r="H12" s="82">
        <f t="shared" si="0"/>
        <v>41694</v>
      </c>
      <c r="I12" s="77" t="s">
        <v>119</v>
      </c>
      <c r="J12" s="54">
        <v>2009</v>
      </c>
      <c r="K12" s="79" t="str">
        <f t="shared" si="1"/>
        <v>2009 PKS</v>
      </c>
    </row>
    <row r="13" spans="1:11" ht="30" customHeight="1" x14ac:dyDescent="0.2">
      <c r="A13" s="63">
        <f t="shared" si="2"/>
        <v>7</v>
      </c>
      <c r="B13" s="71" t="s">
        <v>51</v>
      </c>
      <c r="C13" s="68" t="s">
        <v>212</v>
      </c>
      <c r="D13" s="144" t="s">
        <v>213</v>
      </c>
      <c r="E13" s="158" t="s">
        <v>445</v>
      </c>
      <c r="F13" s="157" t="s">
        <v>214</v>
      </c>
      <c r="G13" s="145">
        <v>39882</v>
      </c>
      <c r="H13" s="145">
        <f t="shared" si="0"/>
        <v>41707</v>
      </c>
      <c r="I13" s="346" t="s">
        <v>194</v>
      </c>
      <c r="J13" s="54">
        <v>2009</v>
      </c>
      <c r="K13" s="54" t="str">
        <f t="shared" si="1"/>
        <v>2009 MoU</v>
      </c>
    </row>
    <row r="14" spans="1:11" ht="24" x14ac:dyDescent="0.2">
      <c r="A14" s="63">
        <f t="shared" si="2"/>
        <v>8</v>
      </c>
      <c r="B14" s="71" t="s">
        <v>167</v>
      </c>
      <c r="C14" s="68" t="s">
        <v>509</v>
      </c>
      <c r="D14" s="144" t="s">
        <v>215</v>
      </c>
      <c r="E14" s="158" t="s">
        <v>445</v>
      </c>
      <c r="F14" s="157" t="s">
        <v>216</v>
      </c>
      <c r="G14" s="145">
        <v>39882</v>
      </c>
      <c r="H14" s="145">
        <f t="shared" si="0"/>
        <v>41707</v>
      </c>
      <c r="I14" s="346"/>
      <c r="J14" s="54">
        <v>2009</v>
      </c>
      <c r="K14" s="54" t="str">
        <f t="shared" si="1"/>
        <v>2009 PKS</v>
      </c>
    </row>
    <row r="15" spans="1:11" x14ac:dyDescent="0.2">
      <c r="A15" s="63">
        <f t="shared" si="2"/>
        <v>9</v>
      </c>
      <c r="B15" s="71" t="s">
        <v>51</v>
      </c>
      <c r="C15" s="68" t="s">
        <v>221</v>
      </c>
      <c r="D15" s="144" t="s">
        <v>222</v>
      </c>
      <c r="E15" s="158" t="s">
        <v>445</v>
      </c>
      <c r="F15" s="157" t="s">
        <v>223</v>
      </c>
      <c r="G15" s="145">
        <v>39952</v>
      </c>
      <c r="H15" s="145">
        <f t="shared" si="0"/>
        <v>41777</v>
      </c>
      <c r="I15" s="68"/>
      <c r="J15" s="54">
        <v>2009</v>
      </c>
      <c r="K15" s="54" t="str">
        <f t="shared" si="1"/>
        <v>2009 MoU</v>
      </c>
    </row>
    <row r="16" spans="1:11" x14ac:dyDescent="0.2">
      <c r="A16" s="63">
        <f t="shared" si="2"/>
        <v>10</v>
      </c>
      <c r="B16" s="70" t="s">
        <v>51</v>
      </c>
      <c r="C16" s="143" t="s">
        <v>281</v>
      </c>
      <c r="D16" s="144" t="s">
        <v>282</v>
      </c>
      <c r="E16" s="158" t="s">
        <v>445</v>
      </c>
      <c r="F16" s="157" t="s">
        <v>283</v>
      </c>
      <c r="G16" s="114">
        <v>40038</v>
      </c>
      <c r="H16" s="146">
        <f t="shared" si="0"/>
        <v>41863</v>
      </c>
      <c r="I16" s="68" t="s">
        <v>102</v>
      </c>
      <c r="J16" s="54">
        <v>2009</v>
      </c>
      <c r="K16" s="54" t="str">
        <f t="shared" si="1"/>
        <v>2009 MoU</v>
      </c>
    </row>
    <row r="17" spans="1:11" x14ac:dyDescent="0.2">
      <c r="A17" s="63">
        <f t="shared" si="2"/>
        <v>11</v>
      </c>
      <c r="B17" s="71" t="s">
        <v>51</v>
      </c>
      <c r="C17" s="68" t="s">
        <v>291</v>
      </c>
      <c r="D17" s="144" t="s">
        <v>293</v>
      </c>
      <c r="E17" s="158" t="s">
        <v>445</v>
      </c>
      <c r="F17" s="157" t="s">
        <v>294</v>
      </c>
      <c r="G17" s="145">
        <v>40040</v>
      </c>
      <c r="H17" s="145">
        <f t="shared" si="0"/>
        <v>41865</v>
      </c>
      <c r="I17" s="68" t="s">
        <v>102</v>
      </c>
      <c r="J17" s="54">
        <v>2009</v>
      </c>
      <c r="K17" s="54" t="str">
        <f t="shared" si="1"/>
        <v>2009 MoU</v>
      </c>
    </row>
    <row r="18" spans="1:11" x14ac:dyDescent="0.2">
      <c r="A18" s="63">
        <f t="shared" si="2"/>
        <v>12</v>
      </c>
      <c r="B18" s="71" t="s">
        <v>167</v>
      </c>
      <c r="C18" s="68" t="s">
        <v>291</v>
      </c>
      <c r="D18" s="144" t="s">
        <v>295</v>
      </c>
      <c r="E18" s="158" t="s">
        <v>445</v>
      </c>
      <c r="F18" s="157" t="s">
        <v>296</v>
      </c>
      <c r="G18" s="145">
        <v>40040</v>
      </c>
      <c r="H18" s="145">
        <f t="shared" si="0"/>
        <v>41865</v>
      </c>
      <c r="I18" s="68" t="s">
        <v>297</v>
      </c>
      <c r="J18" s="54">
        <v>2009</v>
      </c>
      <c r="K18" s="54" t="str">
        <f t="shared" si="1"/>
        <v>2009 PKS</v>
      </c>
    </row>
    <row r="19" spans="1:11" x14ac:dyDescent="0.2">
      <c r="A19" s="63">
        <f t="shared" si="2"/>
        <v>13</v>
      </c>
      <c r="B19" s="71" t="s">
        <v>51</v>
      </c>
      <c r="C19" s="65" t="s">
        <v>48</v>
      </c>
      <c r="D19" s="144" t="s">
        <v>49</v>
      </c>
      <c r="E19" s="144" t="s">
        <v>445</v>
      </c>
      <c r="F19" s="157" t="s">
        <v>50</v>
      </c>
      <c r="G19" s="145">
        <v>40175</v>
      </c>
      <c r="H19" s="145">
        <f t="shared" si="0"/>
        <v>42000</v>
      </c>
      <c r="I19" s="68" t="s">
        <v>514</v>
      </c>
      <c r="J19" s="54">
        <v>2009</v>
      </c>
      <c r="K19" s="54" t="str">
        <f t="shared" si="1"/>
        <v>2009 MoU</v>
      </c>
    </row>
    <row r="20" spans="1:11" x14ac:dyDescent="0.2">
      <c r="A20" s="63">
        <f t="shared" si="2"/>
        <v>14</v>
      </c>
      <c r="B20" s="71" t="s">
        <v>51</v>
      </c>
      <c r="C20" s="68" t="s">
        <v>616</v>
      </c>
      <c r="D20" s="55" t="s">
        <v>59</v>
      </c>
      <c r="E20" s="144" t="s">
        <v>445</v>
      </c>
      <c r="F20" s="320" t="s">
        <v>60</v>
      </c>
      <c r="G20" s="145">
        <v>40183</v>
      </c>
      <c r="H20" s="145">
        <f t="shared" si="0"/>
        <v>42008</v>
      </c>
      <c r="I20" s="68" t="s">
        <v>102</v>
      </c>
      <c r="J20" s="54">
        <v>2010</v>
      </c>
      <c r="K20" s="54" t="str">
        <f t="shared" si="1"/>
        <v>2010 MoU</v>
      </c>
    </row>
    <row r="21" spans="1:11" ht="24" x14ac:dyDescent="0.2">
      <c r="A21" s="63">
        <f t="shared" si="2"/>
        <v>15</v>
      </c>
      <c r="B21" s="71" t="s">
        <v>51</v>
      </c>
      <c r="C21" s="68" t="s">
        <v>82</v>
      </c>
      <c r="D21" s="55" t="s">
        <v>83</v>
      </c>
      <c r="E21" s="144" t="s">
        <v>445</v>
      </c>
      <c r="F21" s="320" t="s">
        <v>84</v>
      </c>
      <c r="G21" s="145">
        <v>40351</v>
      </c>
      <c r="H21" s="145">
        <f t="shared" si="0"/>
        <v>42176</v>
      </c>
      <c r="I21" s="68" t="s">
        <v>102</v>
      </c>
      <c r="J21" s="54">
        <v>2010</v>
      </c>
      <c r="K21" s="54" t="str">
        <f t="shared" si="1"/>
        <v>2010 MoU</v>
      </c>
    </row>
    <row r="22" spans="1:11" x14ac:dyDescent="0.2">
      <c r="A22" s="63">
        <f t="shared" si="2"/>
        <v>16</v>
      </c>
      <c r="B22" s="71" t="s">
        <v>51</v>
      </c>
      <c r="C22" s="68" t="s">
        <v>107</v>
      </c>
      <c r="D22" s="55" t="s">
        <v>108</v>
      </c>
      <c r="E22" s="144" t="s">
        <v>445</v>
      </c>
      <c r="F22" s="320" t="s">
        <v>109</v>
      </c>
      <c r="G22" s="145">
        <v>40514</v>
      </c>
      <c r="H22" s="145">
        <f t="shared" ref="H22:H27" si="3">+G22+(365*5)</f>
        <v>42339</v>
      </c>
      <c r="I22" s="68" t="s">
        <v>102</v>
      </c>
      <c r="J22" s="54">
        <v>2010</v>
      </c>
      <c r="K22" s="54" t="str">
        <f t="shared" ref="K22:K62" si="4">+J22&amp; " "&amp;B22</f>
        <v>2010 MoU</v>
      </c>
    </row>
    <row r="23" spans="1:11" x14ac:dyDescent="0.2">
      <c r="A23" s="63">
        <f t="shared" si="2"/>
        <v>17</v>
      </c>
      <c r="B23" s="71" t="s">
        <v>51</v>
      </c>
      <c r="C23" s="68" t="s">
        <v>610</v>
      </c>
      <c r="D23" s="319" t="s">
        <v>611</v>
      </c>
      <c r="E23" s="144" t="s">
        <v>445</v>
      </c>
      <c r="F23" s="320" t="s">
        <v>612</v>
      </c>
      <c r="G23" s="145">
        <v>40590</v>
      </c>
      <c r="H23" s="145">
        <f t="shared" si="3"/>
        <v>42415</v>
      </c>
      <c r="I23" s="68" t="s">
        <v>102</v>
      </c>
      <c r="J23" s="54">
        <v>2011</v>
      </c>
      <c r="K23" s="54" t="str">
        <f t="shared" si="4"/>
        <v>2011 MoU</v>
      </c>
    </row>
    <row r="24" spans="1:11" x14ac:dyDescent="0.2">
      <c r="A24" s="63">
        <f t="shared" si="2"/>
        <v>18</v>
      </c>
      <c r="B24" s="71" t="s">
        <v>167</v>
      </c>
      <c r="C24" s="68" t="s">
        <v>610</v>
      </c>
      <c r="D24" s="319" t="s">
        <v>613</v>
      </c>
      <c r="E24" s="144" t="s">
        <v>445</v>
      </c>
      <c r="F24" s="320" t="s">
        <v>614</v>
      </c>
      <c r="G24" s="145">
        <v>40590</v>
      </c>
      <c r="H24" s="145">
        <f t="shared" si="3"/>
        <v>42415</v>
      </c>
      <c r="I24" s="68" t="s">
        <v>615</v>
      </c>
      <c r="J24" s="54">
        <v>2011</v>
      </c>
      <c r="K24" s="54" t="str">
        <f t="shared" si="4"/>
        <v>2011 PKS</v>
      </c>
    </row>
    <row r="25" spans="1:11" x14ac:dyDescent="0.2">
      <c r="A25" s="63">
        <f t="shared" si="2"/>
        <v>19</v>
      </c>
      <c r="B25" s="71" t="s">
        <v>51</v>
      </c>
      <c r="C25" s="65" t="s">
        <v>720</v>
      </c>
      <c r="D25" s="319" t="s">
        <v>715</v>
      </c>
      <c r="E25" s="144" t="s">
        <v>445</v>
      </c>
      <c r="F25" s="320" t="s">
        <v>716</v>
      </c>
      <c r="G25" s="151">
        <v>40595</v>
      </c>
      <c r="H25" s="145">
        <f t="shared" si="3"/>
        <v>42420</v>
      </c>
      <c r="I25" s="68" t="s">
        <v>102</v>
      </c>
      <c r="J25" s="54">
        <v>2011</v>
      </c>
      <c r="K25" s="54" t="str">
        <f t="shared" si="4"/>
        <v>2011 MoU</v>
      </c>
    </row>
    <row r="26" spans="1:11" x14ac:dyDescent="0.2">
      <c r="A26" s="63">
        <f t="shared" si="2"/>
        <v>20</v>
      </c>
      <c r="B26" s="71" t="s">
        <v>167</v>
      </c>
      <c r="C26" s="68" t="s">
        <v>107</v>
      </c>
      <c r="D26" s="319" t="s">
        <v>665</v>
      </c>
      <c r="E26" s="144" t="s">
        <v>445</v>
      </c>
      <c r="F26" s="320" t="s">
        <v>666</v>
      </c>
      <c r="G26" s="145">
        <v>40637</v>
      </c>
      <c r="H26" s="145">
        <f t="shared" si="3"/>
        <v>42462</v>
      </c>
      <c r="I26" s="68" t="s">
        <v>667</v>
      </c>
      <c r="J26" s="54">
        <v>2011</v>
      </c>
      <c r="K26" s="54" t="str">
        <f t="shared" si="4"/>
        <v>2011 PKS</v>
      </c>
    </row>
    <row r="27" spans="1:11" x14ac:dyDescent="0.2">
      <c r="A27" s="63">
        <f t="shared" si="2"/>
        <v>21</v>
      </c>
      <c r="B27" s="71" t="s">
        <v>51</v>
      </c>
      <c r="C27" s="68" t="s">
        <v>656</v>
      </c>
      <c r="D27" s="319" t="s">
        <v>657</v>
      </c>
      <c r="E27" s="144" t="s">
        <v>445</v>
      </c>
      <c r="F27" s="320" t="s">
        <v>658</v>
      </c>
      <c r="G27" s="145">
        <v>40637</v>
      </c>
      <c r="H27" s="145">
        <f t="shared" si="3"/>
        <v>42462</v>
      </c>
      <c r="I27" s="68" t="s">
        <v>102</v>
      </c>
      <c r="J27" s="54">
        <v>2011</v>
      </c>
      <c r="K27" s="54" t="str">
        <f t="shared" si="4"/>
        <v>2011 MoU</v>
      </c>
    </row>
    <row r="28" spans="1:11" ht="24" x14ac:dyDescent="0.2">
      <c r="A28" s="63">
        <f t="shared" si="2"/>
        <v>22</v>
      </c>
      <c r="B28" s="71" t="s">
        <v>167</v>
      </c>
      <c r="C28" s="68" t="s">
        <v>82</v>
      </c>
      <c r="D28" s="55" t="s">
        <v>772</v>
      </c>
      <c r="E28" s="144" t="s">
        <v>445</v>
      </c>
      <c r="F28" s="320" t="s">
        <v>773</v>
      </c>
      <c r="G28" s="145">
        <v>40756</v>
      </c>
      <c r="H28" s="145">
        <f>+G28+(365*3)</f>
        <v>41851</v>
      </c>
      <c r="I28" s="68" t="s">
        <v>354</v>
      </c>
      <c r="J28" s="54">
        <v>2011</v>
      </c>
      <c r="K28" s="54" t="str">
        <f t="shared" si="4"/>
        <v>2011 PKS</v>
      </c>
    </row>
    <row r="29" spans="1:11" ht="24" x14ac:dyDescent="0.2">
      <c r="A29" s="63">
        <f t="shared" si="2"/>
        <v>23</v>
      </c>
      <c r="B29" s="71" t="s">
        <v>167</v>
      </c>
      <c r="C29" s="68" t="s">
        <v>82</v>
      </c>
      <c r="D29" s="55" t="s">
        <v>801</v>
      </c>
      <c r="E29" s="144"/>
      <c r="F29" s="320" t="s">
        <v>802</v>
      </c>
      <c r="G29" s="145">
        <v>40773</v>
      </c>
      <c r="H29" s="145">
        <f>+G29+(365*3)</f>
        <v>41868</v>
      </c>
      <c r="I29" s="68" t="s">
        <v>803</v>
      </c>
      <c r="J29" s="54">
        <v>2011</v>
      </c>
      <c r="K29" s="54" t="str">
        <f t="shared" si="4"/>
        <v>2011 PKS</v>
      </c>
    </row>
    <row r="30" spans="1:11" x14ac:dyDescent="0.2">
      <c r="A30" s="63">
        <f t="shared" si="2"/>
        <v>24</v>
      </c>
      <c r="B30" s="71" t="s">
        <v>51</v>
      </c>
      <c r="C30" s="68" t="s">
        <v>779</v>
      </c>
      <c r="D30" s="55" t="s">
        <v>781</v>
      </c>
      <c r="E30" s="144" t="s">
        <v>445</v>
      </c>
      <c r="F30" s="55" t="s">
        <v>783</v>
      </c>
      <c r="G30" s="145">
        <v>40781</v>
      </c>
      <c r="H30" s="145">
        <f>+G30+(365*5)</f>
        <v>42606</v>
      </c>
      <c r="I30" s="68" t="s">
        <v>102</v>
      </c>
      <c r="J30" s="54">
        <v>2011</v>
      </c>
      <c r="K30" s="54" t="str">
        <f t="shared" si="4"/>
        <v>2011 MoU</v>
      </c>
    </row>
    <row r="31" spans="1:11" x14ac:dyDescent="0.2">
      <c r="A31" s="63">
        <f t="shared" si="2"/>
        <v>25</v>
      </c>
      <c r="B31" s="71" t="s">
        <v>51</v>
      </c>
      <c r="C31" s="68" t="s">
        <v>816</v>
      </c>
      <c r="D31" s="55" t="s">
        <v>817</v>
      </c>
      <c r="E31" s="144" t="s">
        <v>445</v>
      </c>
      <c r="F31" s="320" t="s">
        <v>818</v>
      </c>
      <c r="G31" s="145">
        <v>40806</v>
      </c>
      <c r="H31" s="145">
        <f>+G31+(365*5)</f>
        <v>42631</v>
      </c>
      <c r="I31" s="68" t="s">
        <v>102</v>
      </c>
      <c r="J31" s="54">
        <v>2011</v>
      </c>
      <c r="K31" s="54" t="str">
        <f t="shared" si="4"/>
        <v>2011 MoU</v>
      </c>
    </row>
    <row r="32" spans="1:11" ht="24" x14ac:dyDescent="0.2">
      <c r="A32" s="63">
        <f t="shared" si="2"/>
        <v>26</v>
      </c>
      <c r="B32" s="71" t="s">
        <v>167</v>
      </c>
      <c r="C32" s="68" t="s">
        <v>816</v>
      </c>
      <c r="D32" s="55" t="s">
        <v>819</v>
      </c>
      <c r="E32" s="144" t="s">
        <v>445</v>
      </c>
      <c r="F32" s="320" t="s">
        <v>820</v>
      </c>
      <c r="G32" s="145">
        <v>40806</v>
      </c>
      <c r="H32" s="145">
        <f>+G32+(365*5)</f>
        <v>42631</v>
      </c>
      <c r="I32" s="68" t="s">
        <v>821</v>
      </c>
      <c r="J32" s="54">
        <v>2011</v>
      </c>
      <c r="K32" s="54" t="str">
        <f t="shared" si="4"/>
        <v>2011 PKS</v>
      </c>
    </row>
    <row r="33" spans="1:16" x14ac:dyDescent="0.2">
      <c r="A33" s="63">
        <f t="shared" si="2"/>
        <v>27</v>
      </c>
      <c r="B33" s="71" t="s">
        <v>51</v>
      </c>
      <c r="C33" s="68" t="s">
        <v>924</v>
      </c>
      <c r="E33" s="144"/>
      <c r="F33" s="119"/>
      <c r="G33" s="167">
        <v>2012</v>
      </c>
      <c r="H33" s="167">
        <f>+G33+5</f>
        <v>2017</v>
      </c>
      <c r="I33" s="68" t="s">
        <v>925</v>
      </c>
      <c r="J33" s="54">
        <v>2012</v>
      </c>
      <c r="K33" s="54" t="str">
        <f t="shared" si="4"/>
        <v>2012 MoU</v>
      </c>
      <c r="L33" s="54" t="s">
        <v>926</v>
      </c>
      <c r="M33" s="54" t="s">
        <v>927</v>
      </c>
      <c r="N33" s="54" t="s">
        <v>928</v>
      </c>
    </row>
    <row r="34" spans="1:16" x14ac:dyDescent="0.2">
      <c r="A34" s="63">
        <f t="shared" si="2"/>
        <v>28</v>
      </c>
      <c r="B34" s="71" t="s">
        <v>51</v>
      </c>
      <c r="C34" s="68" t="s">
        <v>876</v>
      </c>
      <c r="D34" s="55" t="s">
        <v>877</v>
      </c>
      <c r="E34" s="144" t="s">
        <v>445</v>
      </c>
      <c r="F34" s="320" t="s">
        <v>878</v>
      </c>
      <c r="G34" s="145">
        <v>40970</v>
      </c>
      <c r="H34" s="145">
        <f>+G34+(365*5)</f>
        <v>42795</v>
      </c>
      <c r="I34" s="68" t="s">
        <v>102</v>
      </c>
      <c r="J34" s="54">
        <v>2012</v>
      </c>
      <c r="K34" s="54" t="str">
        <f t="shared" si="4"/>
        <v>2012 MoU</v>
      </c>
    </row>
    <row r="35" spans="1:16" x14ac:dyDescent="0.2">
      <c r="A35" s="63">
        <f t="shared" si="2"/>
        <v>29</v>
      </c>
      <c r="B35" s="71" t="s">
        <v>167</v>
      </c>
      <c r="C35" s="68" t="s">
        <v>876</v>
      </c>
      <c r="D35" s="55" t="s">
        <v>879</v>
      </c>
      <c r="E35" s="144" t="s">
        <v>445</v>
      </c>
      <c r="F35" s="320" t="s">
        <v>878</v>
      </c>
      <c r="G35" s="145">
        <v>40970</v>
      </c>
      <c r="H35" s="145">
        <f>+G35+(365*5)</f>
        <v>42795</v>
      </c>
      <c r="I35" s="68" t="s">
        <v>102</v>
      </c>
      <c r="J35" s="54">
        <v>2012</v>
      </c>
      <c r="K35" s="54" t="str">
        <f t="shared" si="4"/>
        <v>2012 PKS</v>
      </c>
    </row>
    <row r="36" spans="1:16" x14ac:dyDescent="0.2">
      <c r="A36" s="63">
        <f t="shared" si="2"/>
        <v>30</v>
      </c>
      <c r="B36" s="71" t="s">
        <v>51</v>
      </c>
      <c r="C36" s="68" t="s">
        <v>896</v>
      </c>
      <c r="D36" s="55" t="s">
        <v>897</v>
      </c>
      <c r="E36" s="144" t="s">
        <v>445</v>
      </c>
      <c r="F36" s="320" t="s">
        <v>898</v>
      </c>
      <c r="G36" s="145">
        <v>40996</v>
      </c>
      <c r="H36" s="145">
        <f>+G36+(365*5)</f>
        <v>42821</v>
      </c>
      <c r="I36" s="68" t="s">
        <v>102</v>
      </c>
      <c r="J36" s="54">
        <v>2012</v>
      </c>
      <c r="K36" s="54" t="str">
        <f t="shared" si="4"/>
        <v>2012 MoU</v>
      </c>
    </row>
    <row r="37" spans="1:16" x14ac:dyDescent="0.2">
      <c r="A37" s="63">
        <f t="shared" si="2"/>
        <v>31</v>
      </c>
      <c r="B37" s="71" t="s">
        <v>51</v>
      </c>
      <c r="C37" s="68" t="s">
        <v>921</v>
      </c>
      <c r="D37" s="55" t="s">
        <v>901</v>
      </c>
      <c r="E37" s="144" t="s">
        <v>445</v>
      </c>
      <c r="F37" s="119" t="s">
        <v>902</v>
      </c>
      <c r="G37" s="145">
        <v>41052</v>
      </c>
      <c r="H37" s="145">
        <f>+G37+(365*5)</f>
        <v>42877</v>
      </c>
      <c r="I37" s="68" t="s">
        <v>102</v>
      </c>
      <c r="J37" s="54">
        <v>2012</v>
      </c>
      <c r="K37" s="54" t="str">
        <f t="shared" si="4"/>
        <v>2012 MoU</v>
      </c>
      <c r="L37" s="54" t="s">
        <v>922</v>
      </c>
      <c r="M37" s="54" t="s">
        <v>908</v>
      </c>
      <c r="O37" s="54" t="s">
        <v>909</v>
      </c>
      <c r="P37" s="54" t="s">
        <v>907</v>
      </c>
    </row>
    <row r="38" spans="1:16" x14ac:dyDescent="0.2">
      <c r="A38" s="63">
        <f t="shared" si="2"/>
        <v>32</v>
      </c>
      <c r="B38" s="71" t="s">
        <v>51</v>
      </c>
      <c r="C38" s="68" t="s">
        <v>920</v>
      </c>
      <c r="D38" s="55" t="s">
        <v>915</v>
      </c>
      <c r="E38" s="144" t="s">
        <v>445</v>
      </c>
      <c r="F38" s="119" t="s">
        <v>914</v>
      </c>
      <c r="G38" s="145">
        <v>41068</v>
      </c>
      <c r="H38" s="145">
        <f>+G38+(365*5)</f>
        <v>42893</v>
      </c>
      <c r="I38" s="68" t="s">
        <v>102</v>
      </c>
      <c r="J38" s="54">
        <v>2012</v>
      </c>
      <c r="K38" s="54" t="str">
        <f t="shared" si="4"/>
        <v>2012 MoU</v>
      </c>
      <c r="L38" s="54" t="s">
        <v>922</v>
      </c>
      <c r="M38" s="54" t="s">
        <v>917</v>
      </c>
      <c r="O38" s="54" t="s">
        <v>918</v>
      </c>
      <c r="P38" s="54" t="s">
        <v>919</v>
      </c>
    </row>
    <row r="39" spans="1:16" x14ac:dyDescent="0.2">
      <c r="A39" s="63">
        <f t="shared" si="2"/>
        <v>33</v>
      </c>
      <c r="B39" s="71" t="s">
        <v>167</v>
      </c>
      <c r="C39" s="68" t="s">
        <v>911</v>
      </c>
      <c r="D39" s="55" t="s">
        <v>912</v>
      </c>
      <c r="E39" s="144" t="s">
        <v>445</v>
      </c>
      <c r="F39" s="119" t="s">
        <v>913</v>
      </c>
      <c r="G39" s="145">
        <v>41068</v>
      </c>
      <c r="H39" s="145">
        <f>+G39+(365*2)</f>
        <v>41798</v>
      </c>
      <c r="I39" s="68" t="s">
        <v>916</v>
      </c>
      <c r="J39" s="54">
        <v>2012</v>
      </c>
      <c r="K39" s="54" t="str">
        <f t="shared" si="4"/>
        <v>2012 PKS</v>
      </c>
      <c r="L39" s="54" t="s">
        <v>923</v>
      </c>
      <c r="M39" s="54" t="s">
        <v>917</v>
      </c>
      <c r="O39" s="54" t="s">
        <v>918</v>
      </c>
      <c r="P39" s="54" t="s">
        <v>919</v>
      </c>
    </row>
    <row r="40" spans="1:16" ht="24" x14ac:dyDescent="0.2">
      <c r="A40" s="63">
        <f t="shared" si="2"/>
        <v>34</v>
      </c>
      <c r="B40" s="71" t="s">
        <v>237</v>
      </c>
      <c r="C40" s="68" t="s">
        <v>82</v>
      </c>
      <c r="D40" s="55" t="s">
        <v>1212</v>
      </c>
      <c r="E40" s="144" t="s">
        <v>445</v>
      </c>
      <c r="F40" s="320" t="s">
        <v>1213</v>
      </c>
      <c r="G40" s="145" t="s">
        <v>1214</v>
      </c>
      <c r="H40" s="145" t="s">
        <v>1215</v>
      </c>
      <c r="I40" s="68" t="s">
        <v>354</v>
      </c>
      <c r="J40" s="54">
        <v>2012</v>
      </c>
      <c r="K40" s="54" t="str">
        <f t="shared" si="4"/>
        <v>2012 ADD</v>
      </c>
    </row>
    <row r="41" spans="1:16" ht="24" x14ac:dyDescent="0.2">
      <c r="A41" s="63">
        <f t="shared" si="2"/>
        <v>35</v>
      </c>
      <c r="B41" s="71" t="s">
        <v>237</v>
      </c>
      <c r="C41" s="68" t="s">
        <v>82</v>
      </c>
      <c r="D41" s="55" t="s">
        <v>1210</v>
      </c>
      <c r="E41" s="144" t="s">
        <v>445</v>
      </c>
      <c r="F41" s="320" t="s">
        <v>1211</v>
      </c>
      <c r="G41" s="145">
        <v>41093</v>
      </c>
      <c r="H41" s="145">
        <f>+G41+(365*3)</f>
        <v>42188</v>
      </c>
      <c r="I41" s="68" t="s">
        <v>354</v>
      </c>
      <c r="J41" s="54">
        <v>2012</v>
      </c>
      <c r="K41" s="54" t="str">
        <f t="shared" si="4"/>
        <v>2012 ADD</v>
      </c>
    </row>
    <row r="42" spans="1:16" x14ac:dyDescent="0.2">
      <c r="A42" s="63">
        <f t="shared" si="2"/>
        <v>36</v>
      </c>
      <c r="B42" s="71" t="s">
        <v>51</v>
      </c>
      <c r="C42" s="68" t="s">
        <v>1205</v>
      </c>
      <c r="D42" s="55" t="s">
        <v>1207</v>
      </c>
      <c r="E42" s="144" t="s">
        <v>445</v>
      </c>
      <c r="F42" s="119" t="s">
        <v>1208</v>
      </c>
      <c r="G42" s="145" t="s">
        <v>1209</v>
      </c>
      <c r="H42" s="145">
        <v>41896</v>
      </c>
      <c r="I42" s="68" t="s">
        <v>102</v>
      </c>
      <c r="J42" s="54">
        <v>2012</v>
      </c>
      <c r="K42" s="54" t="str">
        <f t="shared" si="4"/>
        <v>2012 MoU</v>
      </c>
    </row>
    <row r="43" spans="1:16" x14ac:dyDescent="0.2">
      <c r="A43" s="63">
        <f t="shared" si="2"/>
        <v>37</v>
      </c>
      <c r="B43" s="71" t="s">
        <v>51</v>
      </c>
      <c r="C43" s="68" t="s">
        <v>1147</v>
      </c>
      <c r="D43" s="55" t="s">
        <v>1148</v>
      </c>
      <c r="E43" s="144" t="s">
        <v>445</v>
      </c>
      <c r="F43" s="119" t="s">
        <v>1149</v>
      </c>
      <c r="G43" s="145">
        <v>41215</v>
      </c>
      <c r="H43" s="145">
        <f>+G43+(365*5)</f>
        <v>43040</v>
      </c>
      <c r="I43" s="68" t="s">
        <v>1150</v>
      </c>
      <c r="J43" s="54">
        <v>2012</v>
      </c>
      <c r="K43" s="54" t="str">
        <f t="shared" si="4"/>
        <v>2012 MoU</v>
      </c>
      <c r="L43" s="54" t="s">
        <v>1151</v>
      </c>
    </row>
    <row r="44" spans="1:16" x14ac:dyDescent="0.2">
      <c r="A44" s="63">
        <f t="shared" si="2"/>
        <v>38</v>
      </c>
      <c r="B44" s="71" t="s">
        <v>237</v>
      </c>
      <c r="C44" s="68" t="s">
        <v>107</v>
      </c>
      <c r="D44" s="319" t="s">
        <v>1297</v>
      </c>
      <c r="E44" s="144" t="s">
        <v>445</v>
      </c>
      <c r="F44" s="320" t="s">
        <v>1298</v>
      </c>
      <c r="G44" s="145">
        <v>41373</v>
      </c>
      <c r="H44" s="145">
        <v>42462</v>
      </c>
      <c r="I44" s="68" t="s">
        <v>667</v>
      </c>
      <c r="J44" s="54">
        <v>2013</v>
      </c>
      <c r="K44" s="54" t="str">
        <f t="shared" si="4"/>
        <v>2013 ADD</v>
      </c>
    </row>
    <row r="45" spans="1:16" x14ac:dyDescent="0.2">
      <c r="A45" s="63">
        <f t="shared" si="2"/>
        <v>39</v>
      </c>
      <c r="B45" s="71" t="s">
        <v>51</v>
      </c>
      <c r="C45" s="68" t="s">
        <v>1295</v>
      </c>
      <c r="D45" s="55" t="s">
        <v>1299</v>
      </c>
      <c r="E45" s="144" t="s">
        <v>445</v>
      </c>
      <c r="F45" s="119" t="s">
        <v>1300</v>
      </c>
      <c r="G45" s="145">
        <v>41408</v>
      </c>
      <c r="H45" s="145">
        <f>+G45+(365*5)</f>
        <v>43233</v>
      </c>
      <c r="I45" s="68" t="s">
        <v>102</v>
      </c>
      <c r="J45" s="54">
        <v>2013</v>
      </c>
      <c r="K45" s="54" t="str">
        <f t="shared" si="4"/>
        <v>2013 MoU</v>
      </c>
    </row>
    <row r="46" spans="1:16" ht="24" x14ac:dyDescent="0.2">
      <c r="A46" s="63">
        <f t="shared" si="2"/>
        <v>40</v>
      </c>
      <c r="B46" s="71" t="s">
        <v>167</v>
      </c>
      <c r="C46" s="68" t="s">
        <v>1295</v>
      </c>
      <c r="D46" s="55" t="s">
        <v>1299</v>
      </c>
      <c r="E46" s="144" t="s">
        <v>445</v>
      </c>
      <c r="F46" s="119" t="s">
        <v>1300</v>
      </c>
      <c r="G46" s="145">
        <v>41408</v>
      </c>
      <c r="H46" s="145">
        <f>+G46+(365*2)</f>
        <v>42138</v>
      </c>
      <c r="I46" s="68" t="s">
        <v>1296</v>
      </c>
      <c r="J46" s="54">
        <v>2013</v>
      </c>
      <c r="K46" s="54" t="str">
        <f t="shared" si="4"/>
        <v>2013 PKS</v>
      </c>
    </row>
    <row r="47" spans="1:16" x14ac:dyDescent="0.2">
      <c r="A47" s="63">
        <f t="shared" si="2"/>
        <v>41</v>
      </c>
      <c r="B47" s="71" t="s">
        <v>237</v>
      </c>
      <c r="C47" s="68" t="s">
        <v>656</v>
      </c>
      <c r="D47" s="319" t="s">
        <v>659</v>
      </c>
      <c r="E47" s="144" t="s">
        <v>445</v>
      </c>
      <c r="F47" s="320"/>
      <c r="G47" s="145">
        <v>41382</v>
      </c>
      <c r="H47" s="145">
        <f>+G47+(365*2)</f>
        <v>42112</v>
      </c>
      <c r="I47" s="68" t="s">
        <v>661</v>
      </c>
      <c r="J47" s="54">
        <v>2013</v>
      </c>
      <c r="K47" s="54" t="str">
        <f t="shared" si="4"/>
        <v>2013 ADD</v>
      </c>
    </row>
    <row r="48" spans="1:16" ht="12.75" x14ac:dyDescent="0.2">
      <c r="A48" s="63">
        <f t="shared" si="2"/>
        <v>42</v>
      </c>
      <c r="B48" s="156" t="s">
        <v>51</v>
      </c>
      <c r="C48" s="68" t="s">
        <v>1485</v>
      </c>
      <c r="D48" s="55" t="s">
        <v>1486</v>
      </c>
      <c r="E48" s="144" t="s">
        <v>445</v>
      </c>
      <c r="F48" s="119" t="s">
        <v>1487</v>
      </c>
      <c r="G48" s="145">
        <v>41479</v>
      </c>
      <c r="H48" s="145">
        <f>+G48+(365*5)</f>
        <v>43304</v>
      </c>
      <c r="I48" s="68" t="s">
        <v>102</v>
      </c>
      <c r="J48" s="54">
        <v>2013</v>
      </c>
      <c r="K48" s="54" t="str">
        <f>+J48&amp; " "&amp;B48</f>
        <v>2013 MoU</v>
      </c>
    </row>
    <row r="49" spans="1:11" ht="12.75" x14ac:dyDescent="0.2">
      <c r="A49" s="63">
        <f t="shared" si="2"/>
        <v>43</v>
      </c>
      <c r="B49" s="156" t="s">
        <v>51</v>
      </c>
      <c r="C49" s="68" t="s">
        <v>1471</v>
      </c>
      <c r="D49" s="55" t="s">
        <v>1472</v>
      </c>
      <c r="E49" s="144" t="s">
        <v>445</v>
      </c>
      <c r="F49" s="119" t="s">
        <v>1473</v>
      </c>
      <c r="G49" s="145">
        <v>41541</v>
      </c>
      <c r="H49" s="145">
        <f>+G49+(365*5)</f>
        <v>43366</v>
      </c>
      <c r="I49" s="68" t="s">
        <v>102</v>
      </c>
      <c r="J49" s="54">
        <v>2013</v>
      </c>
      <c r="K49" s="54" t="str">
        <f>+J49&amp; " "&amp;B49</f>
        <v>2013 MoU</v>
      </c>
    </row>
    <row r="50" spans="1:11" ht="12.75" x14ac:dyDescent="0.2">
      <c r="A50" s="63">
        <f t="shared" si="2"/>
        <v>44</v>
      </c>
      <c r="B50" s="156" t="s">
        <v>51</v>
      </c>
      <c r="C50" s="68" t="s">
        <v>1465</v>
      </c>
      <c r="D50" s="55" t="s">
        <v>1466</v>
      </c>
      <c r="E50" s="144" t="s">
        <v>445</v>
      </c>
      <c r="F50" s="119" t="s">
        <v>1467</v>
      </c>
      <c r="G50" s="145">
        <v>41541</v>
      </c>
      <c r="H50" s="145">
        <f>+G50+(365*5)</f>
        <v>43366</v>
      </c>
      <c r="I50" s="68" t="s">
        <v>102</v>
      </c>
      <c r="J50" s="54">
        <v>2013</v>
      </c>
      <c r="K50" s="54" t="str">
        <f t="shared" si="4"/>
        <v>2013 MoU</v>
      </c>
    </row>
    <row r="51" spans="1:11" ht="12.75" x14ac:dyDescent="0.2">
      <c r="A51" s="63">
        <f t="shared" si="2"/>
        <v>45</v>
      </c>
      <c r="B51" s="156" t="s">
        <v>51</v>
      </c>
      <c r="C51" s="68" t="s">
        <v>1470</v>
      </c>
      <c r="D51" s="55" t="s">
        <v>1468</v>
      </c>
      <c r="E51" s="144" t="s">
        <v>445</v>
      </c>
      <c r="F51" s="119" t="s">
        <v>1469</v>
      </c>
      <c r="G51" s="145">
        <v>41541</v>
      </c>
      <c r="H51" s="145">
        <f>+G51+(365*5)</f>
        <v>43366</v>
      </c>
      <c r="I51" s="68" t="s">
        <v>102</v>
      </c>
      <c r="J51" s="54">
        <v>2013</v>
      </c>
      <c r="K51" s="54" t="str">
        <f t="shared" si="4"/>
        <v>2013 MoU</v>
      </c>
    </row>
    <row r="52" spans="1:11" ht="12.75" x14ac:dyDescent="0.2">
      <c r="A52" s="63">
        <f t="shared" si="2"/>
        <v>46</v>
      </c>
      <c r="B52" s="156" t="s">
        <v>51</v>
      </c>
      <c r="C52" s="68" t="s">
        <v>1516</v>
      </c>
      <c r="D52" s="55" t="s">
        <v>1517</v>
      </c>
      <c r="E52" s="144" t="s">
        <v>445</v>
      </c>
      <c r="F52" s="119" t="s">
        <v>1518</v>
      </c>
      <c r="G52" s="145">
        <v>41582</v>
      </c>
      <c r="H52" s="145">
        <f>+G52+(365*3)</f>
        <v>42677</v>
      </c>
      <c r="I52" s="68" t="s">
        <v>102</v>
      </c>
      <c r="J52" s="54">
        <v>2013</v>
      </c>
      <c r="K52" s="54" t="str">
        <f t="shared" si="4"/>
        <v>2013 MoU</v>
      </c>
    </row>
    <row r="53" spans="1:11" ht="12.75" x14ac:dyDescent="0.2">
      <c r="A53" s="63">
        <f t="shared" si="2"/>
        <v>47</v>
      </c>
      <c r="B53" s="156" t="s">
        <v>51</v>
      </c>
      <c r="C53" s="68" t="s">
        <v>1531</v>
      </c>
      <c r="D53" s="55" t="s">
        <v>1532</v>
      </c>
      <c r="E53" s="144" t="s">
        <v>445</v>
      </c>
      <c r="F53" s="119" t="s">
        <v>1534</v>
      </c>
      <c r="G53" s="145">
        <v>41594</v>
      </c>
      <c r="H53" s="145">
        <f>+G53+(365*5)</f>
        <v>43419</v>
      </c>
      <c r="I53" s="68" t="s">
        <v>102</v>
      </c>
      <c r="J53" s="54">
        <v>2013</v>
      </c>
      <c r="K53" s="54" t="str">
        <f>+J53&amp; " "&amp;B53</f>
        <v>2013 MoU</v>
      </c>
    </row>
    <row r="54" spans="1:11" ht="12.75" x14ac:dyDescent="0.2">
      <c r="A54" s="63">
        <f t="shared" si="2"/>
        <v>48</v>
      </c>
      <c r="B54" s="156" t="s">
        <v>51</v>
      </c>
      <c r="C54" s="68" t="s">
        <v>1530</v>
      </c>
      <c r="D54" s="55" t="s">
        <v>1533</v>
      </c>
      <c r="E54" s="144" t="s">
        <v>445</v>
      </c>
      <c r="F54" s="119" t="s">
        <v>1535</v>
      </c>
      <c r="G54" s="145">
        <v>41594</v>
      </c>
      <c r="H54" s="145">
        <f>+G54+(365*5)</f>
        <v>43419</v>
      </c>
      <c r="I54" s="68" t="s">
        <v>102</v>
      </c>
      <c r="J54" s="54">
        <v>2013</v>
      </c>
      <c r="K54" s="54" t="str">
        <f>+J54&amp; " "&amp;B54</f>
        <v>2013 MoU</v>
      </c>
    </row>
    <row r="55" spans="1:11" ht="12.75" x14ac:dyDescent="0.2">
      <c r="A55" s="63">
        <f t="shared" si="2"/>
        <v>49</v>
      </c>
      <c r="B55" s="156" t="s">
        <v>51</v>
      </c>
      <c r="C55" s="68" t="s">
        <v>1510</v>
      </c>
      <c r="D55" s="55" t="s">
        <v>1511</v>
      </c>
      <c r="E55" s="144" t="s">
        <v>445</v>
      </c>
      <c r="F55" s="119" t="s">
        <v>1512</v>
      </c>
      <c r="G55" s="145">
        <v>41600</v>
      </c>
      <c r="H55" s="145">
        <f>+G55+(365*5)</f>
        <v>43425</v>
      </c>
      <c r="I55" s="68" t="s">
        <v>102</v>
      </c>
      <c r="J55" s="54">
        <v>2013</v>
      </c>
      <c r="K55" s="54" t="str">
        <f t="shared" si="4"/>
        <v>2013 MoU</v>
      </c>
    </row>
    <row r="56" spans="1:11" ht="24" x14ac:dyDescent="0.2">
      <c r="A56" s="63">
        <f t="shared" si="2"/>
        <v>50</v>
      </c>
      <c r="B56" s="156" t="s">
        <v>51</v>
      </c>
      <c r="C56" s="68" t="s">
        <v>281</v>
      </c>
      <c r="D56" s="55" t="s">
        <v>1689</v>
      </c>
      <c r="E56" s="144" t="s">
        <v>445</v>
      </c>
      <c r="F56" s="119" t="s">
        <v>1690</v>
      </c>
      <c r="G56" s="145">
        <v>40756</v>
      </c>
      <c r="H56" s="145" t="s">
        <v>1691</v>
      </c>
      <c r="I56" s="68" t="s">
        <v>1692</v>
      </c>
      <c r="J56" s="54">
        <v>2013</v>
      </c>
      <c r="K56" s="54" t="str">
        <f t="shared" si="4"/>
        <v>2013 MoU</v>
      </c>
    </row>
    <row r="57" spans="1:11" ht="12.75" x14ac:dyDescent="0.2">
      <c r="A57" s="63">
        <f t="shared" si="2"/>
        <v>51</v>
      </c>
      <c r="B57" s="156" t="s">
        <v>51</v>
      </c>
      <c r="C57" s="68" t="s">
        <v>1569</v>
      </c>
      <c r="D57" s="55" t="s">
        <v>1649</v>
      </c>
      <c r="E57" s="144" t="s">
        <v>445</v>
      </c>
      <c r="F57" s="119" t="s">
        <v>1651</v>
      </c>
      <c r="G57" s="145">
        <v>41624</v>
      </c>
      <c r="H57" s="145">
        <f>+G57+(365*3)</f>
        <v>42719</v>
      </c>
      <c r="I57" s="68" t="s">
        <v>102</v>
      </c>
      <c r="J57" s="54">
        <v>2013</v>
      </c>
      <c r="K57" s="54" t="str">
        <f t="shared" si="4"/>
        <v>2013 MoU</v>
      </c>
    </row>
    <row r="58" spans="1:11" ht="12.75" x14ac:dyDescent="0.2">
      <c r="A58" s="63">
        <f t="shared" si="2"/>
        <v>52</v>
      </c>
      <c r="B58" s="156" t="s">
        <v>51</v>
      </c>
      <c r="C58" s="68" t="s">
        <v>1648</v>
      </c>
      <c r="D58" s="55" t="s">
        <v>1650</v>
      </c>
      <c r="E58" s="144" t="s">
        <v>445</v>
      </c>
      <c r="F58" s="119" t="s">
        <v>1652</v>
      </c>
      <c r="G58" s="145">
        <v>41624</v>
      </c>
      <c r="H58" s="145">
        <f>+G58+(365*3)</f>
        <v>42719</v>
      </c>
      <c r="I58" s="68" t="s">
        <v>102</v>
      </c>
      <c r="J58" s="54">
        <v>2013</v>
      </c>
      <c r="K58" s="54" t="str">
        <f t="shared" si="4"/>
        <v>2013 MoU</v>
      </c>
    </row>
    <row r="59" spans="1:11" ht="12.75" x14ac:dyDescent="0.2">
      <c r="A59" s="63">
        <f t="shared" si="2"/>
        <v>53</v>
      </c>
      <c r="B59" s="156" t="s">
        <v>51</v>
      </c>
      <c r="C59" s="68" t="s">
        <v>1636</v>
      </c>
      <c r="D59" s="55" t="s">
        <v>1637</v>
      </c>
      <c r="E59" s="144" t="s">
        <v>445</v>
      </c>
      <c r="F59" s="119" t="s">
        <v>1638</v>
      </c>
      <c r="G59" s="145">
        <v>41674</v>
      </c>
      <c r="H59" s="145">
        <f>+G59+(365*3)</f>
        <v>42769</v>
      </c>
      <c r="I59" s="68" t="s">
        <v>102</v>
      </c>
      <c r="J59" s="54">
        <v>2014</v>
      </c>
      <c r="K59" s="54" t="str">
        <f t="shared" si="4"/>
        <v>2014 MoU</v>
      </c>
    </row>
    <row r="60" spans="1:11" ht="12.75" x14ac:dyDescent="0.2">
      <c r="A60" s="63">
        <f>+A59+1</f>
        <v>54</v>
      </c>
      <c r="B60" s="156" t="s">
        <v>51</v>
      </c>
      <c r="C60" s="68" t="s">
        <v>1639</v>
      </c>
      <c r="D60" s="55" t="s">
        <v>1640</v>
      </c>
      <c r="E60" s="144" t="s">
        <v>445</v>
      </c>
      <c r="F60" s="119" t="s">
        <v>1641</v>
      </c>
      <c r="G60" s="145">
        <v>41674</v>
      </c>
      <c r="H60" s="145">
        <f>+G60+(365*3)</f>
        <v>42769</v>
      </c>
      <c r="I60" s="68" t="s">
        <v>102</v>
      </c>
      <c r="J60" s="54">
        <v>2014</v>
      </c>
      <c r="K60" s="54" t="str">
        <f t="shared" si="4"/>
        <v>2014 MoU</v>
      </c>
    </row>
    <row r="61" spans="1:11" ht="24" x14ac:dyDescent="0.2">
      <c r="A61" s="63">
        <f t="shared" ref="A61:A70" si="5">+A60+1</f>
        <v>55</v>
      </c>
      <c r="B61" s="156" t="s">
        <v>167</v>
      </c>
      <c r="C61" s="68" t="s">
        <v>1639</v>
      </c>
      <c r="D61" s="55" t="s">
        <v>1653</v>
      </c>
      <c r="E61" s="144" t="s">
        <v>445</v>
      </c>
      <c r="F61" s="119" t="s">
        <v>1656</v>
      </c>
      <c r="G61" s="145">
        <v>41674</v>
      </c>
      <c r="H61" s="145">
        <f t="shared" ref="H61:H63" si="6">+G61+(365*3)</f>
        <v>42769</v>
      </c>
      <c r="I61" s="68" t="s">
        <v>1657</v>
      </c>
      <c r="J61" s="54">
        <v>2014</v>
      </c>
      <c r="K61" s="54" t="str">
        <f t="shared" si="4"/>
        <v>2014 PKS</v>
      </c>
    </row>
    <row r="62" spans="1:11" ht="24" x14ac:dyDescent="0.2">
      <c r="A62" s="63">
        <f t="shared" si="5"/>
        <v>56</v>
      </c>
      <c r="B62" s="156" t="s">
        <v>167</v>
      </c>
      <c r="C62" s="68" t="s">
        <v>1636</v>
      </c>
      <c r="D62" s="55" t="s">
        <v>1654</v>
      </c>
      <c r="E62" s="144" t="s">
        <v>445</v>
      </c>
      <c r="F62" s="119" t="s">
        <v>1655</v>
      </c>
      <c r="G62" s="145">
        <v>41674</v>
      </c>
      <c r="H62" s="145">
        <f t="shared" si="6"/>
        <v>42769</v>
      </c>
      <c r="I62" s="68" t="s">
        <v>1657</v>
      </c>
      <c r="J62" s="54">
        <v>2014</v>
      </c>
      <c r="K62" s="54" t="str">
        <f t="shared" si="4"/>
        <v>2014 PKS</v>
      </c>
    </row>
    <row r="63" spans="1:11" ht="12.75" x14ac:dyDescent="0.2">
      <c r="A63" s="63">
        <f t="shared" si="5"/>
        <v>57</v>
      </c>
      <c r="B63" s="43" t="s">
        <v>51</v>
      </c>
      <c r="C63" s="68" t="s">
        <v>1701</v>
      </c>
      <c r="D63" s="55" t="s">
        <v>1702</v>
      </c>
      <c r="E63" s="144" t="s">
        <v>445</v>
      </c>
      <c r="F63" s="320" t="s">
        <v>1703</v>
      </c>
      <c r="G63" s="145">
        <v>41716</v>
      </c>
      <c r="H63" s="145">
        <f t="shared" si="6"/>
        <v>42811</v>
      </c>
      <c r="I63" s="68" t="s">
        <v>102</v>
      </c>
      <c r="J63" s="54">
        <v>2014</v>
      </c>
      <c r="K63" s="54" t="str">
        <f t="shared" ref="K63:K89" si="7">+J63&amp; " "&amp;B63</f>
        <v>2014 MoU</v>
      </c>
    </row>
    <row r="64" spans="1:11" ht="36" x14ac:dyDescent="0.2">
      <c r="A64" s="63">
        <f t="shared" si="5"/>
        <v>58</v>
      </c>
      <c r="B64" s="43" t="s">
        <v>167</v>
      </c>
      <c r="C64" s="68" t="s">
        <v>1701</v>
      </c>
      <c r="D64" s="55" t="s">
        <v>1926</v>
      </c>
      <c r="E64" s="144" t="s">
        <v>445</v>
      </c>
      <c r="F64" s="55" t="s">
        <v>1927</v>
      </c>
      <c r="G64" s="145">
        <v>41823</v>
      </c>
      <c r="H64" s="145" t="s">
        <v>1928</v>
      </c>
      <c r="I64" s="68" t="s">
        <v>1929</v>
      </c>
      <c r="J64" s="54">
        <v>2014</v>
      </c>
      <c r="K64" s="54" t="str">
        <f t="shared" ref="K64" si="8">+J64&amp; " "&amp;B64</f>
        <v>2014 PKS</v>
      </c>
    </row>
    <row r="65" spans="1:11" ht="48" x14ac:dyDescent="0.2">
      <c r="A65" s="63">
        <f t="shared" si="5"/>
        <v>59</v>
      </c>
      <c r="B65" s="43" t="s">
        <v>167</v>
      </c>
      <c r="C65" s="68" t="s">
        <v>1892</v>
      </c>
      <c r="D65" s="55" t="s">
        <v>1893</v>
      </c>
      <c r="E65" s="144" t="s">
        <v>445</v>
      </c>
      <c r="F65" s="324" t="s">
        <v>1894</v>
      </c>
      <c r="G65" s="145">
        <v>41841</v>
      </c>
      <c r="H65" s="145">
        <v>43311</v>
      </c>
      <c r="I65" s="68" t="s">
        <v>1981</v>
      </c>
      <c r="J65" s="54">
        <v>2014</v>
      </c>
      <c r="K65" s="54" t="str">
        <f t="shared" si="7"/>
        <v>2014 PKS</v>
      </c>
    </row>
    <row r="66" spans="1:11" ht="24" x14ac:dyDescent="0.2">
      <c r="A66" s="63">
        <f t="shared" si="5"/>
        <v>60</v>
      </c>
      <c r="B66" s="71" t="s">
        <v>167</v>
      </c>
      <c r="C66" s="68" t="s">
        <v>82</v>
      </c>
      <c r="D66" s="55" t="s">
        <v>1945</v>
      </c>
      <c r="E66" s="144" t="s">
        <v>445</v>
      </c>
      <c r="F66" s="324" t="s">
        <v>1946</v>
      </c>
      <c r="G66" s="145">
        <v>41855</v>
      </c>
      <c r="H66" s="145">
        <f t="shared" ref="H66" si="9">+G66+(365*3)</f>
        <v>42950</v>
      </c>
      <c r="I66" s="68" t="s">
        <v>1947</v>
      </c>
      <c r="J66" s="54">
        <v>2014</v>
      </c>
      <c r="K66" s="54" t="str">
        <f t="shared" si="7"/>
        <v>2014 PKS</v>
      </c>
    </row>
    <row r="67" spans="1:11" ht="12.75" x14ac:dyDescent="0.2">
      <c r="A67" s="63">
        <f t="shared" si="5"/>
        <v>61</v>
      </c>
      <c r="B67" s="43" t="s">
        <v>51</v>
      </c>
      <c r="C67" s="68" t="s">
        <v>2034</v>
      </c>
      <c r="D67" s="55" t="s">
        <v>2036</v>
      </c>
      <c r="E67" s="144" t="s">
        <v>445</v>
      </c>
      <c r="F67" s="324" t="s">
        <v>2038</v>
      </c>
      <c r="G67" s="145">
        <v>41920</v>
      </c>
      <c r="H67" s="145">
        <f>+G67+(365*5)</f>
        <v>43745</v>
      </c>
      <c r="I67" s="68" t="s">
        <v>102</v>
      </c>
      <c r="J67" s="54">
        <v>2014</v>
      </c>
      <c r="K67" s="54" t="str">
        <f t="shared" ref="K67:K68" si="10">+J67&amp; " "&amp;B67</f>
        <v>2014 MoU</v>
      </c>
    </row>
    <row r="68" spans="1:11" ht="12.75" x14ac:dyDescent="0.2">
      <c r="A68" s="63">
        <f t="shared" si="5"/>
        <v>62</v>
      </c>
      <c r="B68" s="43" t="s">
        <v>51</v>
      </c>
      <c r="C68" s="68" t="s">
        <v>2035</v>
      </c>
      <c r="D68" s="55" t="s">
        <v>2037</v>
      </c>
      <c r="E68" s="144" t="s">
        <v>445</v>
      </c>
      <c r="F68" s="324" t="s">
        <v>2039</v>
      </c>
      <c r="G68" s="145">
        <v>41920</v>
      </c>
      <c r="H68" s="145">
        <f>+G68+(365*5)</f>
        <v>43745</v>
      </c>
      <c r="I68" s="68" t="s">
        <v>102</v>
      </c>
      <c r="J68" s="54">
        <v>2014</v>
      </c>
      <c r="K68" s="54" t="str">
        <f t="shared" si="10"/>
        <v>2014 MoU</v>
      </c>
    </row>
    <row r="69" spans="1:11" ht="12.75" x14ac:dyDescent="0.2">
      <c r="A69" s="63">
        <f t="shared" si="5"/>
        <v>63</v>
      </c>
      <c r="B69" s="43" t="s">
        <v>51</v>
      </c>
      <c r="C69" s="68" t="s">
        <v>2030</v>
      </c>
      <c r="D69" s="55" t="s">
        <v>2026</v>
      </c>
      <c r="E69" s="144" t="s">
        <v>445</v>
      </c>
      <c r="F69" s="324" t="s">
        <v>2027</v>
      </c>
      <c r="G69" s="145">
        <v>41927</v>
      </c>
      <c r="H69" s="145">
        <f t="shared" ref="H69" si="11">+G69+(365*3)</f>
        <v>43022</v>
      </c>
      <c r="I69" s="68" t="s">
        <v>102</v>
      </c>
      <c r="J69" s="54">
        <v>2014</v>
      </c>
      <c r="K69" s="54" t="str">
        <f t="shared" si="7"/>
        <v>2014 MoU</v>
      </c>
    </row>
    <row r="70" spans="1:11" ht="12.75" x14ac:dyDescent="0.2">
      <c r="A70" s="63">
        <f t="shared" si="5"/>
        <v>64</v>
      </c>
      <c r="B70" s="43" t="s">
        <v>167</v>
      </c>
      <c r="C70" s="68" t="s">
        <v>2030</v>
      </c>
      <c r="D70" s="337" t="s">
        <v>2028</v>
      </c>
      <c r="E70" s="144" t="s">
        <v>445</v>
      </c>
      <c r="F70" s="324" t="s">
        <v>2029</v>
      </c>
      <c r="G70" s="145">
        <v>41927</v>
      </c>
      <c r="H70" s="145">
        <f>+G70+(365*1)</f>
        <v>42292</v>
      </c>
      <c r="I70" s="68" t="s">
        <v>102</v>
      </c>
      <c r="J70" s="54">
        <v>2014</v>
      </c>
      <c r="K70" s="54" t="str">
        <f t="shared" si="7"/>
        <v>2014 PKS</v>
      </c>
    </row>
    <row r="71" spans="1:11" ht="12.75" x14ac:dyDescent="0.2">
      <c r="A71" s="63">
        <v>65</v>
      </c>
      <c r="B71" s="43" t="s">
        <v>51</v>
      </c>
      <c r="C71" s="68" t="s">
        <v>2067</v>
      </c>
      <c r="D71" s="55" t="s">
        <v>2068</v>
      </c>
      <c r="E71" s="144" t="s">
        <v>445</v>
      </c>
      <c r="F71" s="324" t="s">
        <v>2069</v>
      </c>
      <c r="G71" s="145">
        <v>41948</v>
      </c>
      <c r="H71" s="145">
        <f>+G71+(365*1)</f>
        <v>42313</v>
      </c>
      <c r="I71" s="68" t="s">
        <v>102</v>
      </c>
      <c r="J71" s="54">
        <v>2014</v>
      </c>
      <c r="K71" s="54" t="str">
        <f t="shared" si="7"/>
        <v>2014 MoU</v>
      </c>
    </row>
    <row r="72" spans="1:11" ht="24" x14ac:dyDescent="0.2">
      <c r="A72" s="63">
        <v>65</v>
      </c>
      <c r="B72" s="43" t="s">
        <v>237</v>
      </c>
      <c r="C72" s="68" t="s">
        <v>82</v>
      </c>
      <c r="D72" s="55" t="s">
        <v>2100</v>
      </c>
      <c r="E72" s="144" t="s">
        <v>445</v>
      </c>
      <c r="F72" s="340" t="s">
        <v>2103</v>
      </c>
      <c r="G72" s="145">
        <v>41953</v>
      </c>
      <c r="H72" s="145">
        <f>+G72+(365*3)</f>
        <v>43048</v>
      </c>
      <c r="I72" s="68" t="s">
        <v>1947</v>
      </c>
      <c r="J72" s="54">
        <v>2014</v>
      </c>
      <c r="K72" s="54" t="str">
        <f t="shared" si="7"/>
        <v>2014 ADD</v>
      </c>
    </row>
    <row r="73" spans="1:11" ht="24" x14ac:dyDescent="0.2">
      <c r="A73" s="63">
        <v>65</v>
      </c>
      <c r="B73" s="43" t="s">
        <v>237</v>
      </c>
      <c r="C73" s="68" t="s">
        <v>82</v>
      </c>
      <c r="D73" s="55" t="s">
        <v>2101</v>
      </c>
      <c r="E73" s="144" t="s">
        <v>445</v>
      </c>
      <c r="F73" s="340" t="s">
        <v>2104</v>
      </c>
      <c r="G73" s="145">
        <v>41953</v>
      </c>
      <c r="H73" s="145">
        <f t="shared" ref="H73:H74" si="12">+G73+(365*3)</f>
        <v>43048</v>
      </c>
      <c r="I73" s="68" t="s">
        <v>1947</v>
      </c>
      <c r="J73" s="54">
        <v>2014</v>
      </c>
      <c r="K73" s="54" t="str">
        <f t="shared" si="7"/>
        <v>2014 ADD</v>
      </c>
    </row>
    <row r="74" spans="1:11" ht="24" x14ac:dyDescent="0.2">
      <c r="A74" s="63">
        <v>65</v>
      </c>
      <c r="B74" s="43" t="s">
        <v>237</v>
      </c>
      <c r="C74" s="68" t="s">
        <v>82</v>
      </c>
      <c r="D74" s="55" t="s">
        <v>2102</v>
      </c>
      <c r="E74" s="144" t="s">
        <v>445</v>
      </c>
      <c r="F74" s="340" t="s">
        <v>2105</v>
      </c>
      <c r="G74" s="145">
        <v>41953</v>
      </c>
      <c r="H74" s="145">
        <f t="shared" si="12"/>
        <v>43048</v>
      </c>
      <c r="I74" s="68" t="s">
        <v>1947</v>
      </c>
      <c r="J74" s="54">
        <v>2014</v>
      </c>
      <c r="K74" s="54" t="str">
        <f t="shared" si="7"/>
        <v>2014 ADD</v>
      </c>
    </row>
    <row r="75" spans="1:11" ht="36" x14ac:dyDescent="0.2">
      <c r="A75" s="63">
        <v>65</v>
      </c>
      <c r="B75" s="71" t="s">
        <v>167</v>
      </c>
      <c r="C75" s="68" t="s">
        <v>2161</v>
      </c>
      <c r="D75" s="55" t="s">
        <v>2162</v>
      </c>
      <c r="E75" s="144" t="s">
        <v>445</v>
      </c>
      <c r="F75" s="324" t="s">
        <v>2163</v>
      </c>
      <c r="G75" s="145">
        <v>41975</v>
      </c>
      <c r="H75" s="145">
        <f>+G75+(365*3)</f>
        <v>43070</v>
      </c>
      <c r="I75" s="68" t="s">
        <v>2164</v>
      </c>
      <c r="J75" s="54">
        <v>2014</v>
      </c>
      <c r="K75" s="54" t="str">
        <f t="shared" si="7"/>
        <v>2014 PKS</v>
      </c>
    </row>
    <row r="76" spans="1:11" ht="36" x14ac:dyDescent="0.2">
      <c r="A76" s="63"/>
      <c r="B76" s="71" t="s">
        <v>237</v>
      </c>
      <c r="C76" s="68" t="s">
        <v>2165</v>
      </c>
      <c r="D76" s="55" t="s">
        <v>2166</v>
      </c>
      <c r="E76" s="144" t="s">
        <v>445</v>
      </c>
      <c r="F76" s="324" t="s">
        <v>2167</v>
      </c>
      <c r="G76" s="145">
        <v>41990</v>
      </c>
      <c r="H76" s="145">
        <v>42462</v>
      </c>
      <c r="I76" s="68" t="s">
        <v>2168</v>
      </c>
      <c r="J76" s="54">
        <v>2014</v>
      </c>
      <c r="K76" s="54" t="str">
        <f t="shared" ref="K76:K77" si="13">+J76&amp; " "&amp;B76</f>
        <v>2014 ADD</v>
      </c>
    </row>
    <row r="77" spans="1:11" x14ac:dyDescent="0.2">
      <c r="A77" s="63"/>
      <c r="B77" s="71" t="s">
        <v>51</v>
      </c>
      <c r="C77" s="68" t="s">
        <v>2169</v>
      </c>
      <c r="E77" s="144"/>
      <c r="F77" s="324"/>
      <c r="G77" s="145">
        <v>41989</v>
      </c>
      <c r="H77" s="145"/>
      <c r="I77" s="68" t="s">
        <v>2170</v>
      </c>
      <c r="J77" s="54">
        <v>2014</v>
      </c>
      <c r="K77" s="54" t="str">
        <f t="shared" si="13"/>
        <v>2014 MoU</v>
      </c>
    </row>
    <row r="78" spans="1:11" x14ac:dyDescent="0.2">
      <c r="A78" s="63"/>
      <c r="B78" s="71"/>
      <c r="C78" s="68"/>
      <c r="E78" s="144"/>
      <c r="F78" s="324"/>
      <c r="G78" s="145"/>
      <c r="H78" s="145"/>
      <c r="I78" s="68"/>
    </row>
    <row r="79" spans="1:11" x14ac:dyDescent="0.2">
      <c r="A79" s="63"/>
      <c r="B79" s="71"/>
      <c r="C79" s="68"/>
      <c r="E79" s="144"/>
      <c r="F79" s="324"/>
      <c r="G79" s="145"/>
      <c r="H79" s="145"/>
      <c r="I79" s="68"/>
    </row>
    <row r="80" spans="1:11" x14ac:dyDescent="0.2">
      <c r="A80" s="63"/>
      <c r="B80" s="71"/>
      <c r="C80" s="68"/>
      <c r="E80" s="144"/>
      <c r="F80" s="324"/>
      <c r="G80" s="145"/>
      <c r="H80" s="145"/>
      <c r="I80" s="68"/>
    </row>
    <row r="81" spans="1:11" x14ac:dyDescent="0.2">
      <c r="A81" s="161"/>
      <c r="B81" s="161"/>
      <c r="C81" s="87"/>
      <c r="D81" s="135"/>
      <c r="E81" s="168"/>
      <c r="F81" s="163"/>
      <c r="G81" s="169"/>
      <c r="H81" s="164"/>
      <c r="I81" s="87"/>
      <c r="K81" s="54" t="str">
        <f t="shared" si="7"/>
        <v xml:space="preserve"> </v>
      </c>
    </row>
    <row r="82" spans="1:11" x14ac:dyDescent="0.2">
      <c r="K82" s="54" t="str">
        <f t="shared" si="7"/>
        <v xml:space="preserve"> </v>
      </c>
    </row>
    <row r="83" spans="1:11" x14ac:dyDescent="0.2">
      <c r="K83" s="54" t="str">
        <f t="shared" si="7"/>
        <v xml:space="preserve"> </v>
      </c>
    </row>
    <row r="84" spans="1:11" x14ac:dyDescent="0.2">
      <c r="K84" s="54" t="str">
        <f t="shared" si="7"/>
        <v xml:space="preserve"> </v>
      </c>
    </row>
    <row r="85" spans="1:11" x14ac:dyDescent="0.2">
      <c r="K85" s="54" t="str">
        <f t="shared" si="7"/>
        <v xml:space="preserve"> </v>
      </c>
    </row>
    <row r="86" spans="1:11" x14ac:dyDescent="0.2">
      <c r="K86" s="54" t="str">
        <f t="shared" si="7"/>
        <v xml:space="preserve"> </v>
      </c>
    </row>
    <row r="87" spans="1:11" x14ac:dyDescent="0.2">
      <c r="K87" s="54" t="str">
        <f t="shared" si="7"/>
        <v xml:space="preserve"> </v>
      </c>
    </row>
    <row r="88" spans="1:11" x14ac:dyDescent="0.2">
      <c r="K88" s="54" t="str">
        <f t="shared" si="7"/>
        <v xml:space="preserve"> </v>
      </c>
    </row>
    <row r="89" spans="1:11" x14ac:dyDescent="0.2">
      <c r="K89" s="54" t="str">
        <f t="shared" si="7"/>
        <v xml:space="preserve"> </v>
      </c>
    </row>
  </sheetData>
  <mergeCells count="7">
    <mergeCell ref="I13:I14"/>
    <mergeCell ref="D4:F4"/>
    <mergeCell ref="A5:I5"/>
    <mergeCell ref="A6:I6"/>
    <mergeCell ref="A1:I1"/>
    <mergeCell ref="A2:I2"/>
    <mergeCell ref="I9:I10"/>
  </mergeCells>
  <phoneticPr fontId="1" type="noConversion"/>
  <hyperlinks>
    <hyperlink ref="B7" r:id="rId1"/>
    <hyperlink ref="B9" r:id="rId2"/>
    <hyperlink ref="B10" r:id="rId3"/>
    <hyperlink ref="B13" r:id="rId4"/>
    <hyperlink ref="B14" r:id="rId5"/>
    <hyperlink ref="B15" r:id="rId6"/>
    <hyperlink ref="B8" r:id="rId7"/>
    <hyperlink ref="B17" r:id="rId8"/>
    <hyperlink ref="B18" r:id="rId9"/>
    <hyperlink ref="B19" r:id="rId10"/>
    <hyperlink ref="B16" r:id="rId11"/>
    <hyperlink ref="B20" r:id="rId12"/>
    <hyperlink ref="B21" r:id="rId13"/>
    <hyperlink ref="B22" r:id="rId14"/>
    <hyperlink ref="B23" r:id="rId15"/>
    <hyperlink ref="B24" r:id="rId16"/>
    <hyperlink ref="B27" r:id="rId17"/>
    <hyperlink ref="B26" r:id="rId18"/>
    <hyperlink ref="B25" r:id="rId19"/>
    <hyperlink ref="B28" r:id="rId20"/>
    <hyperlink ref="B29" r:id="rId21" display="Amandemen"/>
    <hyperlink ref="B30" r:id="rId22"/>
    <hyperlink ref="B31" r:id="rId23"/>
    <hyperlink ref="B32" r:id="rId24"/>
    <hyperlink ref="B34" r:id="rId25"/>
    <hyperlink ref="B35" r:id="rId26"/>
    <hyperlink ref="B36" r:id="rId27"/>
    <hyperlink ref="B38" r:id="rId28"/>
    <hyperlink ref="B39" r:id="rId29"/>
    <hyperlink ref="B33" r:id="rId30"/>
    <hyperlink ref="B37" r:id="rId31"/>
    <hyperlink ref="B43" r:id="rId32"/>
    <hyperlink ref="B42" r:id="rId33"/>
    <hyperlink ref="B41" r:id="rId34"/>
    <hyperlink ref="B40" r:id="rId35"/>
    <hyperlink ref="B44" r:id="rId36"/>
    <hyperlink ref="B45" r:id="rId37"/>
    <hyperlink ref="B46" r:id="rId38"/>
    <hyperlink ref="B11" r:id="rId39"/>
    <hyperlink ref="B12" r:id="rId40"/>
    <hyperlink ref="B47" r:id="rId41"/>
    <hyperlink ref="B49" r:id="rId42"/>
    <hyperlink ref="B50" r:id="rId43"/>
    <hyperlink ref="B51" r:id="rId44"/>
    <hyperlink ref="B48" r:id="rId45"/>
    <hyperlink ref="B52" r:id="rId46"/>
    <hyperlink ref="B55" r:id="rId47"/>
    <hyperlink ref="B54" r:id="rId48"/>
    <hyperlink ref="B53" r:id="rId49"/>
    <hyperlink ref="B60" r:id="rId50"/>
    <hyperlink ref="B59" r:id="rId51"/>
    <hyperlink ref="B57" r:id="rId52"/>
    <hyperlink ref="B58" r:id="rId53"/>
    <hyperlink ref="B63" r:id="rId54"/>
    <hyperlink ref="B65" r:id="rId55"/>
    <hyperlink ref="B64" r:id="rId56"/>
    <hyperlink ref="B69" r:id="rId57"/>
    <hyperlink ref="B70" r:id="rId58"/>
    <hyperlink ref="B67" r:id="rId59"/>
    <hyperlink ref="B68" r:id="rId60"/>
    <hyperlink ref="B71" r:id="rId61"/>
    <hyperlink ref="B72" r:id="rId62"/>
    <hyperlink ref="B73" r:id="rId63"/>
    <hyperlink ref="B74" r:id="rId64"/>
  </hyperlinks>
  <pageMargins left="0.35433070866141736" right="0.15748031496062992" top="0.55118110236220474" bottom="0.27559055118110237" header="0.23622047244094491" footer="0.19685039370078741"/>
  <pageSetup paperSize="9" orientation="landscape" r:id="rId6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50"/>
  <sheetViews>
    <sheetView showGridLines="0" tabSelected="1" topLeftCell="A18" zoomScaleSheetLayoutView="100" workbookViewId="0">
      <selection activeCell="I24" sqref="I24"/>
    </sheetView>
  </sheetViews>
  <sheetFormatPr defaultRowHeight="12" x14ac:dyDescent="0.2"/>
  <cols>
    <col min="1" max="1" width="4" style="54" bestFit="1" customWidth="1"/>
    <col min="2" max="2" width="5.5703125" style="54" customWidth="1"/>
    <col min="3" max="3" width="34.7109375" style="56" customWidth="1"/>
    <col min="4" max="4" width="17.85546875" style="55" customWidth="1"/>
    <col min="5" max="5" width="1.42578125" style="54" bestFit="1" customWidth="1"/>
    <col min="6" max="6" width="19.28515625" style="55" customWidth="1"/>
    <col min="7" max="7" width="16.42578125" style="55" customWidth="1"/>
    <col min="8" max="8" width="15.5703125" style="55" customWidth="1"/>
    <col min="9" max="9" width="28.140625" style="56" customWidth="1"/>
    <col min="10" max="11" width="9.140625" style="54" customWidth="1"/>
    <col min="12" max="16384" width="9.140625" style="54"/>
  </cols>
  <sheetData>
    <row r="1" spans="1:11" ht="28.5" x14ac:dyDescent="0.2">
      <c r="A1" s="373" t="s">
        <v>585</v>
      </c>
      <c r="B1" s="373"/>
      <c r="C1" s="373"/>
      <c r="D1" s="373"/>
      <c r="E1" s="373"/>
      <c r="F1" s="373"/>
      <c r="G1" s="373"/>
      <c r="H1" s="373"/>
      <c r="I1" s="373"/>
    </row>
    <row r="2" spans="1:11" x14ac:dyDescent="0.2">
      <c r="A2" s="348"/>
      <c r="B2" s="348"/>
      <c r="C2" s="348"/>
      <c r="D2" s="348"/>
      <c r="E2" s="348"/>
      <c r="F2" s="348"/>
      <c r="G2" s="348"/>
      <c r="H2" s="348"/>
      <c r="I2" s="348"/>
    </row>
    <row r="3" spans="1:11" ht="10.5" customHeight="1" x14ac:dyDescent="0.2">
      <c r="H3" s="55" t="s">
        <v>431</v>
      </c>
    </row>
    <row r="4" spans="1:11" s="60" customFormat="1" ht="23.25" customHeight="1" x14ac:dyDescent="0.2">
      <c r="A4" s="57" t="s">
        <v>217</v>
      </c>
      <c r="B4" s="325" t="s">
        <v>463</v>
      </c>
      <c r="C4" s="325" t="s">
        <v>218</v>
      </c>
      <c r="D4" s="372" t="s">
        <v>464</v>
      </c>
      <c r="E4" s="372"/>
      <c r="F4" s="372"/>
      <c r="G4" s="325" t="s">
        <v>451</v>
      </c>
      <c r="H4" s="325" t="s">
        <v>452</v>
      </c>
      <c r="I4" s="59" t="s">
        <v>465</v>
      </c>
    </row>
    <row r="5" spans="1:11" ht="17.25" customHeight="1" x14ac:dyDescent="0.2">
      <c r="A5" s="343" t="s">
        <v>569</v>
      </c>
      <c r="B5" s="344"/>
      <c r="C5" s="344"/>
      <c r="D5" s="344"/>
      <c r="E5" s="344"/>
      <c r="F5" s="344"/>
      <c r="G5" s="344"/>
      <c r="H5" s="344"/>
      <c r="I5" s="345"/>
    </row>
    <row r="6" spans="1:11" ht="17.25" customHeight="1" x14ac:dyDescent="0.2">
      <c r="A6" s="343" t="s">
        <v>630</v>
      </c>
      <c r="B6" s="344"/>
      <c r="C6" s="344"/>
      <c r="D6" s="344"/>
      <c r="E6" s="344"/>
      <c r="F6" s="344"/>
      <c r="G6" s="344"/>
      <c r="H6" s="344"/>
      <c r="I6" s="345"/>
    </row>
    <row r="7" spans="1:11" ht="12.75" x14ac:dyDescent="0.2">
      <c r="A7" s="63">
        <v>1</v>
      </c>
      <c r="B7" s="170" t="s">
        <v>51</v>
      </c>
      <c r="C7" s="65" t="s">
        <v>635</v>
      </c>
      <c r="D7" s="144" t="s">
        <v>682</v>
      </c>
      <c r="E7" s="144" t="s">
        <v>445</v>
      </c>
      <c r="F7" s="157" t="s">
        <v>684</v>
      </c>
      <c r="G7" s="145">
        <v>40613</v>
      </c>
      <c r="H7" s="145">
        <f>+G7+(365*5)</f>
        <v>42438</v>
      </c>
      <c r="I7" s="68" t="s">
        <v>102</v>
      </c>
      <c r="J7" s="54">
        <v>2011</v>
      </c>
      <c r="K7" s="54" t="str">
        <f>+J7&amp; " "&amp;B7</f>
        <v>2011 MoU</v>
      </c>
    </row>
    <row r="8" spans="1:11" ht="12.75" x14ac:dyDescent="0.2">
      <c r="A8" s="63">
        <f>+A7+1</f>
        <v>2</v>
      </c>
      <c r="B8" s="170" t="s">
        <v>51</v>
      </c>
      <c r="C8" s="65" t="s">
        <v>636</v>
      </c>
      <c r="D8" s="144" t="s">
        <v>683</v>
      </c>
      <c r="E8" s="144" t="s">
        <v>445</v>
      </c>
      <c r="F8" s="157" t="s">
        <v>685</v>
      </c>
      <c r="G8" s="145">
        <v>40613</v>
      </c>
      <c r="H8" s="145">
        <f t="shared" ref="H8:H21" si="0">+G8+(365*5)</f>
        <v>42438</v>
      </c>
      <c r="I8" s="68" t="s">
        <v>102</v>
      </c>
      <c r="J8" s="54">
        <v>2011</v>
      </c>
      <c r="K8" s="54" t="str">
        <f t="shared" ref="K8:K50" si="1">+J8&amp; " "&amp;B8</f>
        <v>2011 MoU</v>
      </c>
    </row>
    <row r="9" spans="1:11" ht="12.75" x14ac:dyDescent="0.2">
      <c r="A9" s="63">
        <f t="shared" ref="A9:A35" si="2">+A8+1</f>
        <v>3</v>
      </c>
      <c r="B9" s="170" t="s">
        <v>51</v>
      </c>
      <c r="C9" s="65" t="s">
        <v>637</v>
      </c>
      <c r="D9" s="144" t="s">
        <v>686</v>
      </c>
      <c r="E9" s="144" t="s">
        <v>445</v>
      </c>
      <c r="F9" s="157" t="s">
        <v>687</v>
      </c>
      <c r="G9" s="145">
        <v>40613</v>
      </c>
      <c r="H9" s="145">
        <f t="shared" si="0"/>
        <v>42438</v>
      </c>
      <c r="I9" s="68" t="s">
        <v>102</v>
      </c>
      <c r="J9" s="54">
        <v>2011</v>
      </c>
      <c r="K9" s="54" t="str">
        <f t="shared" si="1"/>
        <v>2011 MoU</v>
      </c>
    </row>
    <row r="10" spans="1:11" ht="12.75" x14ac:dyDescent="0.2">
      <c r="A10" s="63">
        <f t="shared" si="2"/>
        <v>4</v>
      </c>
      <c r="B10" s="170" t="s">
        <v>51</v>
      </c>
      <c r="C10" s="65" t="s">
        <v>638</v>
      </c>
      <c r="D10" s="144" t="s">
        <v>688</v>
      </c>
      <c r="E10" s="144" t="s">
        <v>445</v>
      </c>
      <c r="F10" s="157" t="s">
        <v>689</v>
      </c>
      <c r="G10" s="145">
        <v>40613</v>
      </c>
      <c r="H10" s="145">
        <f t="shared" si="0"/>
        <v>42438</v>
      </c>
      <c r="I10" s="68" t="s">
        <v>102</v>
      </c>
      <c r="J10" s="54">
        <v>2011</v>
      </c>
      <c r="K10" s="54" t="str">
        <f t="shared" si="1"/>
        <v>2011 MoU</v>
      </c>
    </row>
    <row r="11" spans="1:11" ht="12.75" x14ac:dyDescent="0.2">
      <c r="A11" s="63">
        <f t="shared" si="2"/>
        <v>5</v>
      </c>
      <c r="B11" s="170" t="s">
        <v>51</v>
      </c>
      <c r="C11" s="65" t="s">
        <v>639</v>
      </c>
      <c r="D11" s="144" t="s">
        <v>690</v>
      </c>
      <c r="E11" s="144" t="s">
        <v>445</v>
      </c>
      <c r="F11" s="157" t="s">
        <v>691</v>
      </c>
      <c r="G11" s="145">
        <v>40613</v>
      </c>
      <c r="H11" s="145">
        <f t="shared" si="0"/>
        <v>42438</v>
      </c>
      <c r="I11" s="68" t="s">
        <v>102</v>
      </c>
      <c r="J11" s="54">
        <v>2011</v>
      </c>
      <c r="K11" s="54" t="str">
        <f t="shared" si="1"/>
        <v>2011 MoU</v>
      </c>
    </row>
    <row r="12" spans="1:11" ht="12.75" x14ac:dyDescent="0.2">
      <c r="A12" s="63">
        <f t="shared" si="2"/>
        <v>6</v>
      </c>
      <c r="B12" s="170" t="s">
        <v>51</v>
      </c>
      <c r="C12" s="65" t="s">
        <v>640</v>
      </c>
      <c r="D12" s="144" t="s">
        <v>692</v>
      </c>
      <c r="E12" s="144" t="s">
        <v>445</v>
      </c>
      <c r="F12" s="157"/>
      <c r="G12" s="145">
        <v>40613</v>
      </c>
      <c r="H12" s="145">
        <f t="shared" si="0"/>
        <v>42438</v>
      </c>
      <c r="I12" s="68" t="s">
        <v>102</v>
      </c>
      <c r="J12" s="54">
        <v>2011</v>
      </c>
      <c r="K12" s="54" t="str">
        <f t="shared" si="1"/>
        <v>2011 MoU</v>
      </c>
    </row>
    <row r="13" spans="1:11" ht="12.75" x14ac:dyDescent="0.2">
      <c r="A13" s="63">
        <f t="shared" si="2"/>
        <v>7</v>
      </c>
      <c r="B13" s="170" t="s">
        <v>51</v>
      </c>
      <c r="C13" s="65" t="s">
        <v>641</v>
      </c>
      <c r="D13" s="144" t="s">
        <v>693</v>
      </c>
      <c r="E13" s="144" t="s">
        <v>445</v>
      </c>
      <c r="F13" s="157" t="s">
        <v>694</v>
      </c>
      <c r="G13" s="145">
        <v>40613</v>
      </c>
      <c r="H13" s="145">
        <f t="shared" si="0"/>
        <v>42438</v>
      </c>
      <c r="I13" s="68" t="s">
        <v>102</v>
      </c>
      <c r="J13" s="54">
        <v>2011</v>
      </c>
      <c r="K13" s="54" t="str">
        <f t="shared" si="1"/>
        <v>2011 MoU</v>
      </c>
    </row>
    <row r="14" spans="1:11" ht="12.75" x14ac:dyDescent="0.2">
      <c r="A14" s="63">
        <f t="shared" si="2"/>
        <v>8</v>
      </c>
      <c r="B14" s="170" t="s">
        <v>51</v>
      </c>
      <c r="C14" s="65" t="s">
        <v>642</v>
      </c>
      <c r="D14" s="144" t="s">
        <v>695</v>
      </c>
      <c r="E14" s="144" t="s">
        <v>445</v>
      </c>
      <c r="F14" s="157" t="s">
        <v>696</v>
      </c>
      <c r="G14" s="145">
        <v>40613</v>
      </c>
      <c r="H14" s="145">
        <f t="shared" si="0"/>
        <v>42438</v>
      </c>
      <c r="I14" s="68" t="s">
        <v>102</v>
      </c>
      <c r="J14" s="54">
        <v>2011</v>
      </c>
      <c r="K14" s="54" t="str">
        <f t="shared" si="1"/>
        <v>2011 MoU</v>
      </c>
    </row>
    <row r="15" spans="1:11" ht="12.75" x14ac:dyDescent="0.2">
      <c r="A15" s="63">
        <f t="shared" si="2"/>
        <v>9</v>
      </c>
      <c r="B15" s="170" t="s">
        <v>51</v>
      </c>
      <c r="C15" s="65" t="s">
        <v>644</v>
      </c>
      <c r="D15" s="144" t="s">
        <v>683</v>
      </c>
      <c r="E15" s="144" t="s">
        <v>445</v>
      </c>
      <c r="F15" s="157" t="s">
        <v>701</v>
      </c>
      <c r="G15" s="145">
        <v>40613</v>
      </c>
      <c r="H15" s="145">
        <f t="shared" si="0"/>
        <v>42438</v>
      </c>
      <c r="I15" s="68" t="s">
        <v>102</v>
      </c>
      <c r="J15" s="54">
        <v>2011</v>
      </c>
      <c r="K15" s="54" t="str">
        <f t="shared" si="1"/>
        <v>2011 MoU</v>
      </c>
    </row>
    <row r="16" spans="1:11" ht="12.75" x14ac:dyDescent="0.2">
      <c r="A16" s="63">
        <f t="shared" si="2"/>
        <v>10</v>
      </c>
      <c r="B16" s="170" t="s">
        <v>51</v>
      </c>
      <c r="C16" s="65" t="s">
        <v>646</v>
      </c>
      <c r="D16" s="144" t="s">
        <v>698</v>
      </c>
      <c r="E16" s="144" t="s">
        <v>445</v>
      </c>
      <c r="F16" s="157" t="s">
        <v>697</v>
      </c>
      <c r="G16" s="145">
        <v>40613</v>
      </c>
      <c r="H16" s="145">
        <f t="shared" si="0"/>
        <v>42438</v>
      </c>
      <c r="I16" s="68" t="s">
        <v>102</v>
      </c>
      <c r="J16" s="54">
        <v>2011</v>
      </c>
      <c r="K16" s="54" t="str">
        <f t="shared" si="1"/>
        <v>2011 MoU</v>
      </c>
    </row>
    <row r="17" spans="1:11" ht="12.75" x14ac:dyDescent="0.2">
      <c r="A17" s="63">
        <f t="shared" si="2"/>
        <v>11</v>
      </c>
      <c r="B17" s="170" t="s">
        <v>51</v>
      </c>
      <c r="C17" s="65" t="s">
        <v>643</v>
      </c>
      <c r="D17" s="144" t="s">
        <v>699</v>
      </c>
      <c r="E17" s="144" t="s">
        <v>445</v>
      </c>
      <c r="F17" s="157" t="s">
        <v>700</v>
      </c>
      <c r="G17" s="145">
        <v>40613</v>
      </c>
      <c r="H17" s="145">
        <f t="shared" si="0"/>
        <v>42438</v>
      </c>
      <c r="I17" s="68" t="s">
        <v>102</v>
      </c>
      <c r="J17" s="54">
        <v>2011</v>
      </c>
      <c r="K17" s="54" t="str">
        <f t="shared" si="1"/>
        <v>2011 MoU</v>
      </c>
    </row>
    <row r="18" spans="1:11" ht="12.75" x14ac:dyDescent="0.2">
      <c r="A18" s="63">
        <f t="shared" si="2"/>
        <v>12</v>
      </c>
      <c r="B18" s="170" t="s">
        <v>51</v>
      </c>
      <c r="C18" s="65" t="s">
        <v>645</v>
      </c>
      <c r="D18" s="144" t="s">
        <v>702</v>
      </c>
      <c r="E18" s="144" t="s">
        <v>445</v>
      </c>
      <c r="F18" s="157" t="s">
        <v>703</v>
      </c>
      <c r="G18" s="145">
        <v>40613</v>
      </c>
      <c r="H18" s="145">
        <f t="shared" si="0"/>
        <v>42438</v>
      </c>
      <c r="I18" s="68" t="s">
        <v>102</v>
      </c>
      <c r="J18" s="54">
        <v>2011</v>
      </c>
      <c r="K18" s="54" t="str">
        <f t="shared" si="1"/>
        <v>2011 MoU</v>
      </c>
    </row>
    <row r="19" spans="1:11" ht="12.75" x14ac:dyDescent="0.2">
      <c r="A19" s="63">
        <f t="shared" si="2"/>
        <v>13</v>
      </c>
      <c r="B19" s="170" t="s">
        <v>51</v>
      </c>
      <c r="C19" s="65" t="s">
        <v>647</v>
      </c>
      <c r="D19" s="144" t="s">
        <v>704</v>
      </c>
      <c r="E19" s="144" t="s">
        <v>445</v>
      </c>
      <c r="F19" s="157" t="s">
        <v>705</v>
      </c>
      <c r="G19" s="145">
        <v>40613</v>
      </c>
      <c r="H19" s="145">
        <f t="shared" si="0"/>
        <v>42438</v>
      </c>
      <c r="I19" s="68" t="s">
        <v>102</v>
      </c>
      <c r="J19" s="54">
        <v>2011</v>
      </c>
      <c r="K19" s="54" t="str">
        <f t="shared" si="1"/>
        <v>2011 MoU</v>
      </c>
    </row>
    <row r="20" spans="1:11" ht="12.75" x14ac:dyDescent="0.2">
      <c r="A20" s="63">
        <f t="shared" si="2"/>
        <v>14</v>
      </c>
      <c r="B20" s="170" t="s">
        <v>51</v>
      </c>
      <c r="C20" s="65" t="s">
        <v>706</v>
      </c>
      <c r="D20" s="144" t="s">
        <v>707</v>
      </c>
      <c r="E20" s="144" t="s">
        <v>445</v>
      </c>
      <c r="F20" s="157" t="s">
        <v>708</v>
      </c>
      <c r="G20" s="145">
        <v>40613</v>
      </c>
      <c r="H20" s="145">
        <f t="shared" si="0"/>
        <v>42438</v>
      </c>
      <c r="I20" s="68" t="s">
        <v>102</v>
      </c>
      <c r="J20" s="54">
        <v>2011</v>
      </c>
      <c r="K20" s="54" t="str">
        <f t="shared" si="1"/>
        <v>2011 MoU</v>
      </c>
    </row>
    <row r="21" spans="1:11" ht="12.75" x14ac:dyDescent="0.2">
      <c r="A21" s="63">
        <f t="shared" si="2"/>
        <v>15</v>
      </c>
      <c r="B21" s="170" t="s">
        <v>51</v>
      </c>
      <c r="C21" s="65" t="s">
        <v>709</v>
      </c>
      <c r="D21" s="144" t="s">
        <v>710</v>
      </c>
      <c r="E21" s="144" t="s">
        <v>445</v>
      </c>
      <c r="F21" s="157" t="s">
        <v>711</v>
      </c>
      <c r="G21" s="145">
        <v>40613</v>
      </c>
      <c r="H21" s="145">
        <f t="shared" si="0"/>
        <v>42438</v>
      </c>
      <c r="I21" s="68" t="s">
        <v>102</v>
      </c>
      <c r="J21" s="54">
        <v>2011</v>
      </c>
      <c r="K21" s="54" t="str">
        <f t="shared" si="1"/>
        <v>2011 MoU</v>
      </c>
    </row>
    <row r="22" spans="1:11" ht="12.75" x14ac:dyDescent="0.2">
      <c r="A22" s="63">
        <f t="shared" si="2"/>
        <v>16</v>
      </c>
      <c r="B22" s="170" t="s">
        <v>51</v>
      </c>
      <c r="C22" s="68" t="s">
        <v>728</v>
      </c>
      <c r="D22" s="144" t="s">
        <v>729</v>
      </c>
      <c r="E22" s="144" t="s">
        <v>445</v>
      </c>
      <c r="F22" s="157" t="s">
        <v>730</v>
      </c>
      <c r="G22" s="145">
        <v>40613</v>
      </c>
      <c r="H22" s="145">
        <f>+G22+(365*5)</f>
        <v>42438</v>
      </c>
      <c r="I22" s="68" t="s">
        <v>102</v>
      </c>
      <c r="J22" s="54">
        <v>2011</v>
      </c>
      <c r="K22" s="54" t="str">
        <f t="shared" si="1"/>
        <v>2011 MoU</v>
      </c>
    </row>
    <row r="23" spans="1:11" ht="24" x14ac:dyDescent="0.2">
      <c r="A23" s="63">
        <f t="shared" si="2"/>
        <v>17</v>
      </c>
      <c r="B23" s="170" t="s">
        <v>167</v>
      </c>
      <c r="C23" s="68" t="s">
        <v>746</v>
      </c>
      <c r="D23" s="144" t="s">
        <v>747</v>
      </c>
      <c r="E23" s="144" t="s">
        <v>445</v>
      </c>
      <c r="F23" s="157" t="s">
        <v>748</v>
      </c>
      <c r="G23" s="145">
        <v>40708</v>
      </c>
      <c r="H23" s="145">
        <f>+G23+(365*3)</f>
        <v>41803</v>
      </c>
      <c r="I23" s="68" t="s">
        <v>749</v>
      </c>
      <c r="J23" s="54">
        <v>2011</v>
      </c>
      <c r="K23" s="54" t="str">
        <f t="shared" si="1"/>
        <v>2011 PKS</v>
      </c>
    </row>
    <row r="24" spans="1:11" ht="36" x14ac:dyDescent="0.2">
      <c r="A24" s="63">
        <f t="shared" si="2"/>
        <v>18</v>
      </c>
      <c r="B24" s="170" t="s">
        <v>51</v>
      </c>
      <c r="C24" s="68" t="s">
        <v>1238</v>
      </c>
      <c r="D24" s="144" t="s">
        <v>1239</v>
      </c>
      <c r="E24" s="144" t="s">
        <v>445</v>
      </c>
      <c r="F24" s="157" t="s">
        <v>1240</v>
      </c>
      <c r="G24" s="145">
        <v>41304</v>
      </c>
      <c r="H24" s="145">
        <f>+G24+(365*1)</f>
        <v>41669</v>
      </c>
      <c r="I24" s="68" t="s">
        <v>1241</v>
      </c>
      <c r="J24" s="54">
        <v>2013</v>
      </c>
      <c r="K24" s="54" t="str">
        <f>+J24&amp; " "&amp;B24</f>
        <v>2013 MoU</v>
      </c>
    </row>
    <row r="25" spans="1:11" ht="12.75" x14ac:dyDescent="0.2">
      <c r="A25" s="63">
        <f t="shared" si="2"/>
        <v>19</v>
      </c>
      <c r="B25" s="170" t="s">
        <v>51</v>
      </c>
      <c r="C25" s="68" t="s">
        <v>1315</v>
      </c>
      <c r="D25" s="144" t="s">
        <v>1224</v>
      </c>
      <c r="E25" s="144" t="s">
        <v>445</v>
      </c>
      <c r="F25" s="157" t="s">
        <v>1225</v>
      </c>
      <c r="G25" s="145">
        <v>41314</v>
      </c>
      <c r="H25" s="145">
        <f>+G25+(365*3)</f>
        <v>42409</v>
      </c>
      <c r="I25" s="68" t="s">
        <v>102</v>
      </c>
      <c r="J25" s="54">
        <v>2013</v>
      </c>
      <c r="K25" s="54" t="str">
        <f t="shared" si="1"/>
        <v>2013 MoU</v>
      </c>
    </row>
    <row r="26" spans="1:11" ht="12.75" x14ac:dyDescent="0.2">
      <c r="A26" s="63">
        <f t="shared" si="2"/>
        <v>20</v>
      </c>
      <c r="B26" s="170" t="s">
        <v>51</v>
      </c>
      <c r="C26" s="68" t="s">
        <v>1490</v>
      </c>
      <c r="D26" s="144" t="s">
        <v>1488</v>
      </c>
      <c r="E26" s="144" t="s">
        <v>445</v>
      </c>
      <c r="F26" s="157" t="s">
        <v>1489</v>
      </c>
      <c r="G26" s="145">
        <v>41575</v>
      </c>
      <c r="H26" s="145">
        <f>+G26+(365*3)</f>
        <v>42670</v>
      </c>
      <c r="I26" s="68" t="s">
        <v>102</v>
      </c>
      <c r="J26" s="54">
        <v>2013</v>
      </c>
      <c r="K26" s="54" t="str">
        <f t="shared" si="1"/>
        <v>2013 MoU</v>
      </c>
    </row>
    <row r="27" spans="1:11" ht="24" x14ac:dyDescent="0.2">
      <c r="A27" s="63">
        <f t="shared" si="2"/>
        <v>21</v>
      </c>
      <c r="B27" s="170" t="s">
        <v>167</v>
      </c>
      <c r="C27" s="68" t="s">
        <v>1721</v>
      </c>
      <c r="D27" s="144" t="s">
        <v>1712</v>
      </c>
      <c r="E27" s="144"/>
      <c r="F27" s="157"/>
      <c r="G27" s="145">
        <v>41696</v>
      </c>
      <c r="H27" s="145">
        <f t="shared" ref="H27:H34" si="3">+G27+(365*2)</f>
        <v>42426</v>
      </c>
      <c r="I27" s="68" t="s">
        <v>1705</v>
      </c>
      <c r="J27" s="54">
        <v>2014</v>
      </c>
      <c r="K27" s="54" t="str">
        <f t="shared" si="1"/>
        <v>2014 PKS</v>
      </c>
    </row>
    <row r="28" spans="1:11" ht="24" x14ac:dyDescent="0.2">
      <c r="A28" s="63">
        <f t="shared" si="2"/>
        <v>22</v>
      </c>
      <c r="B28" s="170" t="s">
        <v>167</v>
      </c>
      <c r="C28" s="68" t="s">
        <v>1720</v>
      </c>
      <c r="D28" s="144" t="s">
        <v>1704</v>
      </c>
      <c r="E28" s="144"/>
      <c r="F28" s="157"/>
      <c r="G28" s="145">
        <v>41696</v>
      </c>
      <c r="H28" s="145">
        <f t="shared" si="3"/>
        <v>42426</v>
      </c>
      <c r="I28" s="68" t="s">
        <v>1705</v>
      </c>
      <c r="J28" s="54">
        <v>2014</v>
      </c>
      <c r="K28" s="54" t="str">
        <f t="shared" si="1"/>
        <v>2014 PKS</v>
      </c>
    </row>
    <row r="29" spans="1:11" ht="24" x14ac:dyDescent="0.2">
      <c r="A29" s="63">
        <f t="shared" si="2"/>
        <v>23</v>
      </c>
      <c r="B29" s="170" t="s">
        <v>167</v>
      </c>
      <c r="C29" s="68" t="s">
        <v>1719</v>
      </c>
      <c r="D29" s="144" t="s">
        <v>1711</v>
      </c>
      <c r="E29" s="144"/>
      <c r="F29" s="157"/>
      <c r="G29" s="145">
        <v>41696</v>
      </c>
      <c r="H29" s="145">
        <f t="shared" si="3"/>
        <v>42426</v>
      </c>
      <c r="I29" s="68" t="s">
        <v>1705</v>
      </c>
      <c r="J29" s="54">
        <v>2014</v>
      </c>
      <c r="K29" s="54" t="str">
        <f t="shared" si="1"/>
        <v>2014 PKS</v>
      </c>
    </row>
    <row r="30" spans="1:11" ht="24" x14ac:dyDescent="0.2">
      <c r="A30" s="63">
        <f t="shared" si="2"/>
        <v>24</v>
      </c>
      <c r="B30" s="170" t="s">
        <v>167</v>
      </c>
      <c r="C30" s="68" t="s">
        <v>1718</v>
      </c>
      <c r="D30" s="144" t="s">
        <v>1710</v>
      </c>
      <c r="E30" s="144"/>
      <c r="F30" s="157"/>
      <c r="G30" s="145">
        <v>41696</v>
      </c>
      <c r="H30" s="145">
        <f t="shared" si="3"/>
        <v>42426</v>
      </c>
      <c r="I30" s="68" t="s">
        <v>1705</v>
      </c>
      <c r="J30" s="54">
        <v>2014</v>
      </c>
      <c r="K30" s="54" t="str">
        <f t="shared" si="1"/>
        <v>2014 PKS</v>
      </c>
    </row>
    <row r="31" spans="1:11" ht="24" x14ac:dyDescent="0.2">
      <c r="A31" s="63">
        <f t="shared" si="2"/>
        <v>25</v>
      </c>
      <c r="B31" s="170" t="s">
        <v>167</v>
      </c>
      <c r="C31" s="68" t="s">
        <v>1717</v>
      </c>
      <c r="D31" s="144" t="s">
        <v>1709</v>
      </c>
      <c r="E31" s="144"/>
      <c r="F31" s="157"/>
      <c r="G31" s="145">
        <v>41696</v>
      </c>
      <c r="H31" s="145">
        <f t="shared" si="3"/>
        <v>42426</v>
      </c>
      <c r="I31" s="68" t="s">
        <v>1705</v>
      </c>
      <c r="J31" s="54">
        <v>2014</v>
      </c>
      <c r="K31" s="54" t="str">
        <f t="shared" si="1"/>
        <v>2014 PKS</v>
      </c>
    </row>
    <row r="32" spans="1:11" ht="24" x14ac:dyDescent="0.2">
      <c r="A32" s="63">
        <f t="shared" si="2"/>
        <v>26</v>
      </c>
      <c r="B32" s="170" t="s">
        <v>167</v>
      </c>
      <c r="C32" s="68" t="s">
        <v>1716</v>
      </c>
      <c r="D32" s="144" t="s">
        <v>1708</v>
      </c>
      <c r="E32" s="144"/>
      <c r="F32" s="157"/>
      <c r="G32" s="145">
        <v>41696</v>
      </c>
      <c r="H32" s="145">
        <f t="shared" si="3"/>
        <v>42426</v>
      </c>
      <c r="I32" s="68" t="s">
        <v>1705</v>
      </c>
      <c r="J32" s="54">
        <v>2014</v>
      </c>
      <c r="K32" s="54" t="str">
        <f t="shared" si="1"/>
        <v>2014 PKS</v>
      </c>
    </row>
    <row r="33" spans="1:11" ht="24" x14ac:dyDescent="0.2">
      <c r="A33" s="63">
        <f t="shared" si="2"/>
        <v>27</v>
      </c>
      <c r="B33" s="170" t="s">
        <v>167</v>
      </c>
      <c r="C33" s="68" t="s">
        <v>1715</v>
      </c>
      <c r="D33" s="144" t="s">
        <v>1707</v>
      </c>
      <c r="E33" s="144"/>
      <c r="F33" s="157"/>
      <c r="G33" s="145">
        <v>41696</v>
      </c>
      <c r="H33" s="145">
        <f t="shared" si="3"/>
        <v>42426</v>
      </c>
      <c r="I33" s="68" t="s">
        <v>1705</v>
      </c>
      <c r="J33" s="54">
        <v>2014</v>
      </c>
      <c r="K33" s="54" t="str">
        <f t="shared" si="1"/>
        <v>2014 PKS</v>
      </c>
    </row>
    <row r="34" spans="1:11" ht="24" x14ac:dyDescent="0.2">
      <c r="A34" s="63">
        <f t="shared" si="2"/>
        <v>28</v>
      </c>
      <c r="B34" s="170" t="s">
        <v>167</v>
      </c>
      <c r="C34" s="68" t="s">
        <v>1714</v>
      </c>
      <c r="D34" s="144" t="s">
        <v>1706</v>
      </c>
      <c r="E34" s="144"/>
      <c r="F34" s="157"/>
      <c r="G34" s="145">
        <v>41696</v>
      </c>
      <c r="H34" s="145">
        <f t="shared" si="3"/>
        <v>42426</v>
      </c>
      <c r="I34" s="68" t="s">
        <v>1705</v>
      </c>
      <c r="J34" s="54">
        <v>2014</v>
      </c>
      <c r="K34" s="54" t="str">
        <f t="shared" si="1"/>
        <v>2014 PKS</v>
      </c>
    </row>
    <row r="35" spans="1:11" ht="24" x14ac:dyDescent="0.2">
      <c r="A35" s="63">
        <f t="shared" si="2"/>
        <v>29</v>
      </c>
      <c r="B35" s="170" t="s">
        <v>167</v>
      </c>
      <c r="C35" s="68" t="s">
        <v>1713</v>
      </c>
      <c r="D35" s="144" t="s">
        <v>1704</v>
      </c>
      <c r="E35" s="144"/>
      <c r="F35" s="157"/>
      <c r="G35" s="145">
        <v>41696</v>
      </c>
      <c r="H35" s="145">
        <f>+G35+(365*2)</f>
        <v>42426</v>
      </c>
      <c r="I35" s="68" t="s">
        <v>1705</v>
      </c>
      <c r="J35" s="54">
        <v>2014</v>
      </c>
      <c r="K35" s="54" t="str">
        <f t="shared" si="1"/>
        <v>2014 PKS</v>
      </c>
    </row>
    <row r="36" spans="1:11" ht="12.75" x14ac:dyDescent="0.2">
      <c r="A36" s="63"/>
      <c r="B36" s="170"/>
      <c r="C36" s="68"/>
      <c r="D36" s="144"/>
      <c r="E36" s="144"/>
      <c r="F36" s="157"/>
      <c r="G36" s="145"/>
      <c r="H36" s="145"/>
      <c r="I36" s="68"/>
      <c r="K36" s="54" t="str">
        <f t="shared" si="1"/>
        <v xml:space="preserve"> </v>
      </c>
    </row>
    <row r="37" spans="1:11" ht="12.75" x14ac:dyDescent="0.2">
      <c r="A37" s="63"/>
      <c r="B37" s="170"/>
      <c r="C37" s="68"/>
      <c r="D37" s="144"/>
      <c r="E37" s="144"/>
      <c r="F37" s="157"/>
      <c r="G37" s="145"/>
      <c r="H37" s="145"/>
      <c r="I37" s="68"/>
      <c r="K37" s="54" t="str">
        <f t="shared" si="1"/>
        <v xml:space="preserve"> </v>
      </c>
    </row>
    <row r="38" spans="1:11" ht="12.75" x14ac:dyDescent="0.2">
      <c r="A38" s="63"/>
      <c r="B38" s="170"/>
      <c r="C38" s="68"/>
      <c r="D38" s="144"/>
      <c r="E38" s="144"/>
      <c r="F38" s="157"/>
      <c r="G38" s="145"/>
      <c r="H38" s="145"/>
      <c r="I38" s="68"/>
      <c r="K38" s="54" t="str">
        <f t="shared" si="1"/>
        <v xml:space="preserve"> </v>
      </c>
    </row>
    <row r="39" spans="1:11" ht="12.75" x14ac:dyDescent="0.2">
      <c r="A39" s="63"/>
      <c r="B39" s="170"/>
      <c r="C39" s="68"/>
      <c r="D39" s="144"/>
      <c r="E39" s="144"/>
      <c r="F39" s="157"/>
      <c r="G39" s="145"/>
      <c r="H39" s="145"/>
      <c r="I39" s="68"/>
      <c r="K39" s="54" t="str">
        <f t="shared" si="1"/>
        <v xml:space="preserve"> </v>
      </c>
    </row>
    <row r="40" spans="1:11" ht="12.75" x14ac:dyDescent="0.2">
      <c r="A40" s="63"/>
      <c r="B40" s="170"/>
      <c r="C40" s="68"/>
      <c r="D40" s="144"/>
      <c r="E40" s="144"/>
      <c r="F40" s="157"/>
      <c r="G40" s="145"/>
      <c r="H40" s="145"/>
      <c r="I40" s="68"/>
      <c r="K40" s="54" t="str">
        <f t="shared" si="1"/>
        <v xml:space="preserve"> </v>
      </c>
    </row>
    <row r="41" spans="1:11" x14ac:dyDescent="0.2">
      <c r="A41" s="161"/>
      <c r="B41" s="164"/>
      <c r="C41" s="87"/>
      <c r="D41" s="147"/>
      <c r="E41" s="147"/>
      <c r="F41" s="148"/>
      <c r="G41" s="164"/>
      <c r="H41" s="164"/>
      <c r="I41" s="87"/>
      <c r="K41" s="54" t="str">
        <f t="shared" si="1"/>
        <v xml:space="preserve"> </v>
      </c>
    </row>
    <row r="42" spans="1:11" x14ac:dyDescent="0.2">
      <c r="K42" s="54" t="str">
        <f t="shared" si="1"/>
        <v xml:space="preserve"> </v>
      </c>
    </row>
    <row r="43" spans="1:11" x14ac:dyDescent="0.2">
      <c r="K43" s="54" t="str">
        <f t="shared" si="1"/>
        <v xml:space="preserve"> </v>
      </c>
    </row>
    <row r="44" spans="1:11" x14ac:dyDescent="0.2">
      <c r="K44" s="54" t="str">
        <f t="shared" si="1"/>
        <v xml:space="preserve"> </v>
      </c>
    </row>
    <row r="45" spans="1:11" x14ac:dyDescent="0.2">
      <c r="K45" s="54" t="str">
        <f t="shared" si="1"/>
        <v xml:space="preserve"> </v>
      </c>
    </row>
    <row r="46" spans="1:11" x14ac:dyDescent="0.2">
      <c r="K46" s="54" t="str">
        <f t="shared" si="1"/>
        <v xml:space="preserve"> </v>
      </c>
    </row>
    <row r="47" spans="1:11" x14ac:dyDescent="0.2">
      <c r="K47" s="54" t="str">
        <f t="shared" si="1"/>
        <v xml:space="preserve"> </v>
      </c>
    </row>
    <row r="48" spans="1:11" x14ac:dyDescent="0.2">
      <c r="K48" s="54" t="str">
        <f t="shared" si="1"/>
        <v xml:space="preserve"> </v>
      </c>
    </row>
    <row r="49" spans="11:11" x14ac:dyDescent="0.2">
      <c r="K49" s="54" t="str">
        <f t="shared" si="1"/>
        <v xml:space="preserve"> </v>
      </c>
    </row>
    <row r="50" spans="11:11" x14ac:dyDescent="0.2">
      <c r="K50" s="54" t="str">
        <f t="shared" si="1"/>
        <v xml:space="preserve"> </v>
      </c>
    </row>
  </sheetData>
  <mergeCells count="5">
    <mergeCell ref="A1:I1"/>
    <mergeCell ref="A2:I2"/>
    <mergeCell ref="D4:F4"/>
    <mergeCell ref="A5:I5"/>
    <mergeCell ref="A6:I6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6" r:id="rId9"/>
    <hyperlink ref="B17" r:id="rId10"/>
    <hyperlink ref="B15" r:id="rId11"/>
    <hyperlink ref="B18" r:id="rId12"/>
    <hyperlink ref="B19" r:id="rId13"/>
    <hyperlink ref="B20" r:id="rId14"/>
    <hyperlink ref="B21" r:id="rId15"/>
    <hyperlink ref="B22" r:id="rId16"/>
    <hyperlink ref="B23" r:id="rId17" display="PKS "/>
    <hyperlink ref="B25" r:id="rId18"/>
    <hyperlink ref="B24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</hyperlinks>
  <pageMargins left="0.35433070866141736" right="0.15748031496062992" top="0.55118110236220474" bottom="0.27559055118110237" header="0.23622047244094491" footer="0.19685039370078741"/>
  <pageSetup paperSize="9" orientation="landscape" horizontalDpi="4294967293" r:id="rId3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9"/>
  <sheetViews>
    <sheetView showGridLines="0" workbookViewId="0">
      <selection activeCell="W36" sqref="W36"/>
    </sheetView>
  </sheetViews>
  <sheetFormatPr defaultRowHeight="15" x14ac:dyDescent="0.3"/>
  <cols>
    <col min="1" max="1" width="5.7109375" style="21" customWidth="1"/>
    <col min="2" max="2" width="24.140625" style="21" customWidth="1"/>
    <col min="3" max="3" width="5.140625" style="21" customWidth="1"/>
    <col min="4" max="4" width="4.85546875" style="21" customWidth="1"/>
    <col min="5" max="5" width="9" style="21" customWidth="1"/>
    <col min="6" max="13" width="7.5703125" style="21" customWidth="1"/>
    <col min="14" max="14" width="7.28515625" style="21" customWidth="1"/>
    <col min="15" max="15" width="7.7109375" style="21" customWidth="1"/>
    <col min="16" max="16384" width="9.140625" style="21"/>
  </cols>
  <sheetData>
    <row r="1" spans="1:14" ht="18.75" x14ac:dyDescent="0.3">
      <c r="A1" s="388" t="s">
        <v>629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18.75" x14ac:dyDescent="0.3">
      <c r="A2" s="388" t="s">
        <v>1645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9" customHeight="1" x14ac:dyDescent="0.35">
      <c r="A3" s="24"/>
      <c r="B3" s="25"/>
      <c r="C3" s="25"/>
      <c r="D3" s="25"/>
      <c r="E3" s="25"/>
      <c r="F3" s="25"/>
      <c r="G3" s="25"/>
    </row>
    <row r="4" spans="1:14" s="26" customFormat="1" ht="15.75" customHeight="1" x14ac:dyDescent="0.2">
      <c r="A4" s="389" t="s">
        <v>432</v>
      </c>
      <c r="B4" s="389" t="s">
        <v>433</v>
      </c>
      <c r="C4" s="389" t="s">
        <v>143</v>
      </c>
      <c r="D4" s="389"/>
      <c r="E4" s="389" t="s">
        <v>498</v>
      </c>
      <c r="F4" s="390" t="s">
        <v>497</v>
      </c>
      <c r="G4" s="391"/>
      <c r="H4" s="391"/>
      <c r="I4" s="391"/>
      <c r="J4" s="391"/>
      <c r="K4" s="391"/>
      <c r="L4" s="391"/>
      <c r="M4" s="392"/>
      <c r="N4" s="44" t="s">
        <v>499</v>
      </c>
    </row>
    <row r="5" spans="1:14" ht="17.25" customHeight="1" x14ac:dyDescent="0.3">
      <c r="A5" s="389"/>
      <c r="B5" s="389"/>
      <c r="C5" s="389"/>
      <c r="D5" s="389"/>
      <c r="E5" s="389"/>
      <c r="F5" s="44">
        <v>1963</v>
      </c>
      <c r="G5" s="29">
        <v>2006</v>
      </c>
      <c r="H5" s="29">
        <v>2009</v>
      </c>
      <c r="I5" s="29">
        <v>2010</v>
      </c>
      <c r="J5" s="29">
        <v>2011</v>
      </c>
      <c r="K5" s="29">
        <v>2012</v>
      </c>
      <c r="L5" s="29">
        <v>2013</v>
      </c>
      <c r="M5" s="29">
        <v>2014</v>
      </c>
      <c r="N5" s="44"/>
    </row>
    <row r="6" spans="1:14" s="23" customFormat="1" ht="15" customHeight="1" x14ac:dyDescent="0.2">
      <c r="A6" s="383" t="s">
        <v>619</v>
      </c>
      <c r="B6" s="384" t="s">
        <v>620</v>
      </c>
      <c r="C6" s="31" t="s">
        <v>51</v>
      </c>
      <c r="D6" s="32">
        <f>+COUNTIF('00 Lembaga Pemerintah'!$B$5:$B$1696,"MoU")</f>
        <v>129</v>
      </c>
      <c r="E6" s="380">
        <f>SUM(D6:D8)</f>
        <v>214</v>
      </c>
      <c r="F6" s="33">
        <f>+COUNTIF('00 Lembaga Pemerintah'!$K:$K,"1963 MoU")</f>
        <v>1</v>
      </c>
      <c r="G6" s="33">
        <f>+COUNTIF('00 Lembaga Pemerintah'!$K:$K,"2006 MoU")</f>
        <v>0</v>
      </c>
      <c r="H6" s="33">
        <f>+COUNTIF('00 Lembaga Pemerintah'!$K:$K,"2009 MoU")</f>
        <v>13</v>
      </c>
      <c r="I6" s="33">
        <f>+COUNTIF('00 Lembaga Pemerintah'!$K:$K,"2010 MoU")</f>
        <v>12</v>
      </c>
      <c r="J6" s="33">
        <f>+COUNTIF('00 Lembaga Pemerintah'!$K:$K,"2011 MoU")</f>
        <v>21</v>
      </c>
      <c r="K6" s="33">
        <f>+COUNTIF('00 Lembaga Pemerintah'!$K:$K,"2012 MoU")</f>
        <v>19</v>
      </c>
      <c r="L6" s="33">
        <f>+COUNTIF('00 Lembaga Pemerintah'!$K:$K,"2013 MoU")</f>
        <v>29</v>
      </c>
      <c r="M6" s="33">
        <f>+COUNTIF('00 Lembaga Pemerintah'!$K:$K,"2014 MoU")</f>
        <v>34</v>
      </c>
      <c r="N6" s="380">
        <f>SUM(F6:M8)</f>
        <v>214</v>
      </c>
    </row>
    <row r="7" spans="1:14" s="23" customFormat="1" ht="15" customHeight="1" x14ac:dyDescent="0.2">
      <c r="A7" s="381"/>
      <c r="B7" s="385"/>
      <c r="C7" s="35" t="s">
        <v>167</v>
      </c>
      <c r="D7" s="32">
        <f>+COUNTIF('00 Lembaga Pemerintah'!$B$5:$B$1696,"PKS")</f>
        <v>77</v>
      </c>
      <c r="E7" s="381"/>
      <c r="F7" s="36">
        <v>0</v>
      </c>
      <c r="G7" s="33">
        <f>+COUNTIF('00 Lembaga Pemerintah'!$K:$K,"2006 PKS")</f>
        <v>1</v>
      </c>
      <c r="H7" s="33">
        <f>+COUNTIF('00 Lembaga Pemerintah'!$K:$K,"2009 PKS")</f>
        <v>10</v>
      </c>
      <c r="I7" s="33">
        <f>+COUNTIF('00 Lembaga Pemerintah'!$K:$K,"2010 PKS")</f>
        <v>5</v>
      </c>
      <c r="J7" s="33">
        <f>+COUNTIF('00 Lembaga Pemerintah'!$K:$K,"2011 PKS")</f>
        <v>2</v>
      </c>
      <c r="K7" s="33">
        <f>+COUNTIF('00 Lembaga Pemerintah'!$K:$K,"2012 PKS")</f>
        <v>10</v>
      </c>
      <c r="L7" s="33">
        <f>+COUNTIF('00 Lembaga Pemerintah'!$K:$K,"2013 PKS")</f>
        <v>21</v>
      </c>
      <c r="M7" s="33">
        <f>+COUNTIF('00 Lembaga Pemerintah'!$K:$K,"2014 PKS")</f>
        <v>28</v>
      </c>
      <c r="N7" s="381"/>
    </row>
    <row r="8" spans="1:14" s="23" customFormat="1" ht="15" customHeight="1" x14ac:dyDescent="0.2">
      <c r="A8" s="382"/>
      <c r="B8" s="386"/>
      <c r="C8" s="37" t="s">
        <v>237</v>
      </c>
      <c r="D8" s="38">
        <f>+COUNTIF('00 Lembaga Pemerintah'!$B$5:$B$1696,"ADD")</f>
        <v>8</v>
      </c>
      <c r="E8" s="382"/>
      <c r="F8" s="39">
        <v>0</v>
      </c>
      <c r="G8" s="39">
        <f>+COUNTIF('00 Lembaga Pemerintah'!$K:$K,"2006 ADD")</f>
        <v>0</v>
      </c>
      <c r="H8" s="39">
        <f>+COUNTIF('00 Lembaga Pemerintah'!$K:$K,"2009 ADD")</f>
        <v>6</v>
      </c>
      <c r="I8" s="39">
        <f>+COUNTIF('00 Lembaga Pemerintah'!$K:$K,"2010 ADD")</f>
        <v>0</v>
      </c>
      <c r="J8" s="39">
        <f>+COUNTIF('00 Lembaga Pemerintah'!$K:$K,"2011 ADD")</f>
        <v>0</v>
      </c>
      <c r="K8" s="39">
        <f>+COUNTIF('00 Lembaga Pemerintah'!$K:$K,"2012 ADD")</f>
        <v>1</v>
      </c>
      <c r="L8" s="39">
        <f>+COUNTIF('00 Lembaga Pemerintah'!$K:$K,"2013 ADD")</f>
        <v>0</v>
      </c>
      <c r="M8" s="39">
        <f>+COUNTIF('00 Lembaga Pemerintah'!$K:$K,"2014 ADD")</f>
        <v>1</v>
      </c>
      <c r="N8" s="382"/>
    </row>
    <row r="9" spans="1:14" s="23" customFormat="1" ht="15" customHeight="1" x14ac:dyDescent="0.2">
      <c r="A9" s="383" t="s">
        <v>621</v>
      </c>
      <c r="B9" s="384" t="s">
        <v>622</v>
      </c>
      <c r="C9" s="31" t="s">
        <v>51</v>
      </c>
      <c r="D9" s="32">
        <f>+COUNTIF('01 Swasta-LSM'!$B$5:$B$1009,"MoU")</f>
        <v>11</v>
      </c>
      <c r="E9" s="380">
        <f>SUM(D9:D11)</f>
        <v>18</v>
      </c>
      <c r="F9" s="34">
        <v>0</v>
      </c>
      <c r="G9" s="33">
        <f>+COUNTIF('01 Swasta-LSM'!$K:$K,"2006 MoU")</f>
        <v>0</v>
      </c>
      <c r="H9" s="33">
        <f>+COUNTIF('01 Swasta-LSM'!$K:$K,"2009 MoU")</f>
        <v>2</v>
      </c>
      <c r="I9" s="33">
        <f>+COUNTIF('01 Swasta-LSM'!$K:$K,"2010 MoU")</f>
        <v>1</v>
      </c>
      <c r="J9" s="33">
        <f>+COUNTIF('01 Swasta-LSM'!$K:$K,"2011 MoU")</f>
        <v>3</v>
      </c>
      <c r="K9" s="33">
        <f>+COUNTIF('01 Swasta-LSM'!$K:$K,"2012 MoU")</f>
        <v>2</v>
      </c>
      <c r="L9" s="33">
        <f>+COUNTIF('01 Swasta-LSM'!$K:$K,"2013 MoU")</f>
        <v>2</v>
      </c>
      <c r="M9" s="33">
        <f>+COUNTIF('01 Swasta-LSM'!$K:$K,"2014 MoU")</f>
        <v>1</v>
      </c>
      <c r="N9" s="380">
        <f>SUM(F9:M11)</f>
        <v>18</v>
      </c>
    </row>
    <row r="10" spans="1:14" s="23" customFormat="1" ht="15" customHeight="1" x14ac:dyDescent="0.2">
      <c r="A10" s="381"/>
      <c r="B10" s="385"/>
      <c r="C10" s="35" t="s">
        <v>167</v>
      </c>
      <c r="D10" s="32">
        <f>+COUNTIF('01 Swasta-LSM'!$B$5:$B$1009,"PKS")</f>
        <v>6</v>
      </c>
      <c r="E10" s="381"/>
      <c r="F10" s="36">
        <v>0</v>
      </c>
      <c r="G10" s="33">
        <f>+COUNTIF('01 Swasta-LSM'!$K:$K,"2006 PKS")</f>
        <v>0</v>
      </c>
      <c r="H10" s="33">
        <f>+COUNTIF('01 Swasta-LSM'!$K:$K,"2009 PKS")</f>
        <v>2</v>
      </c>
      <c r="I10" s="33">
        <f>+COUNTIF('01 Swasta-LSM'!$K:$K,"2010 PKS")</f>
        <v>1</v>
      </c>
      <c r="J10" s="33">
        <f>+COUNTIF('01 Swasta-LSM'!$K:$K,"2011 PKS")</f>
        <v>1</v>
      </c>
      <c r="K10" s="33">
        <f>+COUNTIF('01 Swasta-LSM'!$K:$K,"2012 PKS")</f>
        <v>0</v>
      </c>
      <c r="L10" s="33">
        <f>+COUNTIF('01 Swasta-LSM'!$K:$K,"2013 PKS")</f>
        <v>0</v>
      </c>
      <c r="M10" s="33">
        <f>+COUNTIF('01 Swasta-LSM'!$K:$K,"2014 PKS")</f>
        <v>2</v>
      </c>
      <c r="N10" s="381"/>
    </row>
    <row r="11" spans="1:14" s="23" customFormat="1" ht="15" customHeight="1" x14ac:dyDescent="0.2">
      <c r="A11" s="382"/>
      <c r="B11" s="386"/>
      <c r="C11" s="37" t="s">
        <v>237</v>
      </c>
      <c r="D11" s="38">
        <f>+COUNTIF('01 Swasta-LSM'!$B$5:$B$1009,"ADD")</f>
        <v>1</v>
      </c>
      <c r="E11" s="382"/>
      <c r="F11" s="39">
        <v>0</v>
      </c>
      <c r="G11" s="39">
        <f>+COUNTIF('01 Swasta-LSM'!$K:$K,"2006 ADD")</f>
        <v>0</v>
      </c>
      <c r="H11" s="39">
        <f>+COUNTIF('01 Swasta-LSM'!$K:$K,"2009 ADD")</f>
        <v>1</v>
      </c>
      <c r="I11" s="39">
        <f>+COUNTIF('01 Swasta-LSM'!$K:$K,"2010 ADD")</f>
        <v>0</v>
      </c>
      <c r="J11" s="39">
        <f>+COUNTIF('01 Swasta-LSM'!$K:$K,"2011 ADD")</f>
        <v>0</v>
      </c>
      <c r="K11" s="39">
        <f>+COUNTIF('01 Swasta-LSM'!$K:$K,"2012 ADD")</f>
        <v>0</v>
      </c>
      <c r="L11" s="39">
        <f>+COUNTIF('01 Swasta-LSM'!$K:$K,"2013 ADD")</f>
        <v>0</v>
      </c>
      <c r="M11" s="39">
        <f>+COUNTIF('01 Swasta-LSM'!$K:$K,"2014 ADD")</f>
        <v>0</v>
      </c>
      <c r="N11" s="382"/>
    </row>
    <row r="12" spans="1:14" s="23" customFormat="1" ht="15" customHeight="1" x14ac:dyDescent="0.2">
      <c r="A12" s="383" t="s">
        <v>623</v>
      </c>
      <c r="B12" s="384" t="s">
        <v>624</v>
      </c>
      <c r="C12" s="31" t="s">
        <v>51</v>
      </c>
      <c r="D12" s="32">
        <f>+COUNTIF('02 Perguruan Tinggi'!$B$5:$B$1007,"MoU")</f>
        <v>52</v>
      </c>
      <c r="E12" s="380">
        <f>SUM(D12:D14)</f>
        <v>56</v>
      </c>
      <c r="F12" s="34">
        <v>0</v>
      </c>
      <c r="G12" s="33">
        <f>+COUNTIF('02 Perguruan Tinggi'!$K:$K,"2006 MoU")</f>
        <v>1</v>
      </c>
      <c r="H12" s="33">
        <f>+COUNTIF('02 Perguruan Tinggi'!$K:$K,"2009 MoU")</f>
        <v>10</v>
      </c>
      <c r="I12" s="33">
        <f>+COUNTIF('02 Perguruan Tinggi'!$K:$K,"2010 MoU")</f>
        <v>6</v>
      </c>
      <c r="J12" s="33">
        <f>+COUNTIF('02 Perguruan Tinggi'!$K:$K,"2011 MoU")</f>
        <v>12</v>
      </c>
      <c r="K12" s="33">
        <f>+COUNTIF('02 Perguruan Tinggi'!$K:$K,"2012 MoU")</f>
        <v>7</v>
      </c>
      <c r="L12" s="33">
        <f>+COUNTIF('02 Perguruan Tinggi'!$K:$K,"2013 MoU")</f>
        <v>9</v>
      </c>
      <c r="M12" s="33">
        <f>+COUNTIF('02 Perguruan Tinggi'!$K:$K,"2014 MoU")</f>
        <v>7</v>
      </c>
      <c r="N12" s="380">
        <f>SUM(F12:M14)</f>
        <v>56</v>
      </c>
    </row>
    <row r="13" spans="1:14" s="23" customFormat="1" ht="15" customHeight="1" x14ac:dyDescent="0.2">
      <c r="A13" s="381"/>
      <c r="B13" s="385"/>
      <c r="C13" s="35" t="s">
        <v>167</v>
      </c>
      <c r="D13" s="32">
        <f>+COUNTIF('02 Perguruan Tinggi'!$B$5:$B$1007,"PKS")</f>
        <v>4</v>
      </c>
      <c r="E13" s="381"/>
      <c r="F13" s="36">
        <v>0</v>
      </c>
      <c r="G13" s="33">
        <f>+COUNTIF('02 Perguruan Tinggi'!$K:$K,"2006 PKS")</f>
        <v>0</v>
      </c>
      <c r="H13" s="33">
        <f>+COUNTIF('02 Perguruan Tinggi'!$K:$K,"2009 PKS")</f>
        <v>0</v>
      </c>
      <c r="I13" s="33">
        <f>+COUNTIF('02 Perguruan Tinggi'!$K:$K,"2010 PKS")</f>
        <v>0</v>
      </c>
      <c r="J13" s="33">
        <f>+COUNTIF('02 Perguruan Tinggi'!$K:$K,"2011 PKS")</f>
        <v>2</v>
      </c>
      <c r="K13" s="33">
        <f>+COUNTIF('02 Perguruan Tinggi'!$K:$K,"2012 PKS")</f>
        <v>0</v>
      </c>
      <c r="L13" s="33">
        <f>+COUNTIF('02 Perguruan Tinggi'!$K:$K,"2013 PKS")</f>
        <v>0</v>
      </c>
      <c r="M13" s="33">
        <f>+COUNTIF('02 Perguruan Tinggi'!$K:$K,"2014 PKS")</f>
        <v>2</v>
      </c>
      <c r="N13" s="381"/>
    </row>
    <row r="14" spans="1:14" s="23" customFormat="1" ht="15" customHeight="1" x14ac:dyDescent="0.2">
      <c r="A14" s="382"/>
      <c r="B14" s="386"/>
      <c r="C14" s="37" t="s">
        <v>237</v>
      </c>
      <c r="D14" s="38">
        <f>+COUNTIF('02 Perguruan Tinggi'!$B$5:$B$107,"ADD")</f>
        <v>0</v>
      </c>
      <c r="E14" s="382"/>
      <c r="F14" s="39">
        <v>0</v>
      </c>
      <c r="G14" s="39">
        <f>+COUNTIF('02 Perguruan Tinggi'!$K:$K,"2006 ADD")</f>
        <v>0</v>
      </c>
      <c r="H14" s="39">
        <f>+COUNTIF('02 Perguruan Tinggi'!$K:$K,"2009 ADD")</f>
        <v>0</v>
      </c>
      <c r="I14" s="39">
        <f>+COUNTIF('02 Perguruan Tinggi'!$K:$K,"2010 ADD")</f>
        <v>0</v>
      </c>
      <c r="J14" s="39">
        <f>+COUNTIF('02 Perguruan Tinggi'!$K:$K,"2011 ADD")</f>
        <v>0</v>
      </c>
      <c r="K14" s="39">
        <f>+COUNTIF('02 Perguruan Tinggi'!$K:$K,"2012 ADD")</f>
        <v>0</v>
      </c>
      <c r="L14" s="39">
        <f>+COUNTIF('02 Perguruan Tinggi'!$K:$K,"2013 ADD")</f>
        <v>0</v>
      </c>
      <c r="M14" s="39">
        <f>+COUNTIF('02 Perguruan Tinggi'!$K:$K,"2014 ADD")</f>
        <v>0</v>
      </c>
      <c r="N14" s="382"/>
    </row>
    <row r="15" spans="1:14" s="23" customFormat="1" ht="15" customHeight="1" x14ac:dyDescent="0.2">
      <c r="A15" s="383" t="s">
        <v>625</v>
      </c>
      <c r="B15" s="384" t="s">
        <v>626</v>
      </c>
      <c r="C15" s="31" t="s">
        <v>51</v>
      </c>
      <c r="D15" s="32">
        <f>COUNTIF('03 Perusahaan'!$B$5:$B$1022,"MoU")</f>
        <v>44</v>
      </c>
      <c r="E15" s="380">
        <f>SUM(D15:D17)</f>
        <v>71</v>
      </c>
      <c r="F15" s="34">
        <v>0</v>
      </c>
      <c r="G15" s="33">
        <f>+COUNTIF('03 Perusahaan'!$K:$K,"2006 mOu")</f>
        <v>0</v>
      </c>
      <c r="H15" s="33">
        <f>+COUNTIF('03 Perusahaan'!$K:$K,"2009 mOu")</f>
        <v>9</v>
      </c>
      <c r="I15" s="33">
        <f>+COUNTIF('03 Perusahaan'!$K:$K,"2010 mOu")</f>
        <v>3</v>
      </c>
      <c r="J15" s="33">
        <f>+COUNTIF('03 Perusahaan'!$K:$K,"2011 mOu")</f>
        <v>5</v>
      </c>
      <c r="K15" s="33">
        <f>+COUNTIF('03 Perusahaan'!$K:$K,"2012 mOu")</f>
        <v>7</v>
      </c>
      <c r="L15" s="33">
        <f>+COUNTIF('03 Perusahaan'!$K:$K,"2013 mOu")</f>
        <v>12</v>
      </c>
      <c r="M15" s="33">
        <f>+COUNTIF('03 Perusahaan'!$K:$K,"2014 mOu")</f>
        <v>8</v>
      </c>
      <c r="N15" s="380">
        <f>SUM(F15:M17)</f>
        <v>71</v>
      </c>
    </row>
    <row r="16" spans="1:14" s="23" customFormat="1" ht="15" customHeight="1" x14ac:dyDescent="0.2">
      <c r="A16" s="381"/>
      <c r="B16" s="385"/>
      <c r="C16" s="35" t="s">
        <v>167</v>
      </c>
      <c r="D16" s="32">
        <f>COUNTIF('03 Perusahaan'!$B$7:$B$1022,"PKS")</f>
        <v>19</v>
      </c>
      <c r="E16" s="381"/>
      <c r="F16" s="36">
        <v>0</v>
      </c>
      <c r="G16" s="33">
        <f>+COUNTIF('03 Perusahaan'!$K:$K,"2006 PKS")</f>
        <v>0</v>
      </c>
      <c r="H16" s="33">
        <f>+COUNTIF('03 Perusahaan'!$K:$K,"2009 PKS")</f>
        <v>4</v>
      </c>
      <c r="I16" s="33">
        <f>+COUNTIF('03 Perusahaan'!$K:$K,"2010 PKS")</f>
        <v>0</v>
      </c>
      <c r="J16" s="33">
        <f>+COUNTIF('03 Perusahaan'!$K:$K,"2011 PKS")</f>
        <v>5</v>
      </c>
      <c r="K16" s="33">
        <f>+COUNTIF('03 Perusahaan'!$K:$K,"2012 PKS")</f>
        <v>2</v>
      </c>
      <c r="L16" s="33">
        <f>+COUNTIF('03 Perusahaan'!$K:$K,"2013 PKS")</f>
        <v>1</v>
      </c>
      <c r="M16" s="33">
        <f>+COUNTIF('03 Perusahaan'!$K:$K,"2014 PKS")</f>
        <v>7</v>
      </c>
      <c r="N16" s="381"/>
    </row>
    <row r="17" spans="1:14" s="23" customFormat="1" ht="15" customHeight="1" x14ac:dyDescent="0.2">
      <c r="A17" s="382"/>
      <c r="B17" s="386"/>
      <c r="C17" s="37" t="s">
        <v>237</v>
      </c>
      <c r="D17" s="38">
        <f>COUNTIF('03 Perusahaan'!$B$5:$B$1022,"ADD")</f>
        <v>8</v>
      </c>
      <c r="E17" s="382"/>
      <c r="F17" s="39">
        <v>0</v>
      </c>
      <c r="G17" s="39">
        <f>+COUNTIF('03 Perusahaan'!$K:$K,"2006 ADD")</f>
        <v>0</v>
      </c>
      <c r="H17" s="39">
        <f>+COUNTIF('03 Perusahaan'!$K:$K,"2009 ADD")</f>
        <v>0</v>
      </c>
      <c r="I17" s="39">
        <f>+COUNTIF('03 Perusahaan'!$K:$K,"2010 ADD")</f>
        <v>0</v>
      </c>
      <c r="J17" s="39">
        <f>+COUNTIF('03 Perusahaan'!$K:$K,"2011 ADD")</f>
        <v>0</v>
      </c>
      <c r="K17" s="39">
        <f>+COUNTIF('03 Perusahaan'!$K:$K,"2012 ADD")</f>
        <v>2</v>
      </c>
      <c r="L17" s="39">
        <f>+COUNTIF('03 Perusahaan'!$K:$K,"2013 ADD")</f>
        <v>2</v>
      </c>
      <c r="M17" s="39">
        <f>+COUNTIF('03 Perusahaan'!$K:$K,"2014 ADD")</f>
        <v>4</v>
      </c>
      <c r="N17" s="382"/>
    </row>
    <row r="18" spans="1:14" s="23" customFormat="1" ht="15" customHeight="1" x14ac:dyDescent="0.2">
      <c r="A18" s="383" t="s">
        <v>627</v>
      </c>
      <c r="B18" s="384" t="s">
        <v>628</v>
      </c>
      <c r="C18" s="31" t="s">
        <v>51</v>
      </c>
      <c r="D18" s="32">
        <f>COUNTIF('04 Lain-Lain'!$B$5:$B$1013,"MoU")</f>
        <v>19</v>
      </c>
      <c r="E18" s="380">
        <f>SUM(D18:D20)</f>
        <v>29</v>
      </c>
      <c r="F18" s="34">
        <v>0</v>
      </c>
      <c r="G18" s="33">
        <v>0</v>
      </c>
      <c r="H18" s="33">
        <v>0</v>
      </c>
      <c r="I18" s="33">
        <v>0</v>
      </c>
      <c r="J18" s="33">
        <f>+COUNTIF('04 Lain-Lain'!$K:$K,"2011 mOu")</f>
        <v>16</v>
      </c>
      <c r="K18" s="33">
        <f>+COUNTIF('04 Lain-Lain'!$K:$K,"2012 mOu")</f>
        <v>0</v>
      </c>
      <c r="L18" s="33">
        <f>+COUNTIF('04 Lain-Lain'!$K:$K,"2013 mOu")</f>
        <v>3</v>
      </c>
      <c r="M18" s="33">
        <f>+COUNTIF('04 Lain-Lain'!$K:$K,"2014 mOu")</f>
        <v>0</v>
      </c>
      <c r="N18" s="380">
        <f>SUM(F18:M20)</f>
        <v>29</v>
      </c>
    </row>
    <row r="19" spans="1:14" s="23" customFormat="1" ht="15" customHeight="1" x14ac:dyDescent="0.2">
      <c r="A19" s="381"/>
      <c r="B19" s="385"/>
      <c r="C19" s="35" t="s">
        <v>167</v>
      </c>
      <c r="D19" s="32">
        <f>COUNTIF('04 Lain-Lain'!$B$3:$B$1013,"PKS")</f>
        <v>10</v>
      </c>
      <c r="E19" s="381"/>
      <c r="F19" s="36">
        <v>0</v>
      </c>
      <c r="G19" s="33">
        <v>0</v>
      </c>
      <c r="H19" s="33">
        <v>0</v>
      </c>
      <c r="I19" s="33">
        <v>0</v>
      </c>
      <c r="J19" s="33">
        <v>1</v>
      </c>
      <c r="K19" s="33">
        <f>+COUNTIF('04 Lain-Lain'!$K:$K,"2012 PKS")</f>
        <v>0</v>
      </c>
      <c r="L19" s="33">
        <f>+COUNTIF('04 Lain-Lain'!$K:$K,"2013 PKS")</f>
        <v>0</v>
      </c>
      <c r="M19" s="33">
        <f>+COUNTIF('04 Lain-Lain'!$K:$K,"2014 PKS")</f>
        <v>9</v>
      </c>
      <c r="N19" s="381"/>
    </row>
    <row r="20" spans="1:14" s="23" customFormat="1" ht="15" customHeight="1" x14ac:dyDescent="0.2">
      <c r="A20" s="382"/>
      <c r="B20" s="386"/>
      <c r="C20" s="37" t="s">
        <v>237</v>
      </c>
      <c r="D20" s="32">
        <f>COUNTIF('04 Lain-Lain'!$B$5:$B$1013,"add")</f>
        <v>0</v>
      </c>
      <c r="E20" s="382"/>
      <c r="F20" s="39">
        <v>0</v>
      </c>
      <c r="G20" s="33">
        <v>0</v>
      </c>
      <c r="H20" s="33">
        <v>0</v>
      </c>
      <c r="I20" s="33">
        <v>0</v>
      </c>
      <c r="J20" s="33">
        <f>+COUNTIF('04 Lain-Lain'!$K:$K,"2011 ADD")</f>
        <v>0</v>
      </c>
      <c r="K20" s="33">
        <f>+COUNTIF('04 Lain-Lain'!$K:$K,"2012 ADD")</f>
        <v>0</v>
      </c>
      <c r="L20" s="33">
        <f>+COUNTIF('04 Lain-Lain'!$K:$K,"2013 ADD")</f>
        <v>0</v>
      </c>
      <c r="M20" s="33">
        <f>+COUNTIF('04 Lain-Lain'!$K:$K,"2014 ADD")</f>
        <v>0</v>
      </c>
      <c r="N20" s="382"/>
    </row>
    <row r="21" spans="1:14" ht="18.75" customHeight="1" x14ac:dyDescent="0.3">
      <c r="A21" s="377" t="s">
        <v>499</v>
      </c>
      <c r="B21" s="378"/>
      <c r="C21" s="378"/>
      <c r="D21" s="378"/>
      <c r="E21" s="379"/>
      <c r="F21" s="29">
        <f t="shared" ref="F21:N21" si="0">SUM(F6:F20)</f>
        <v>1</v>
      </c>
      <c r="G21" s="29">
        <f t="shared" si="0"/>
        <v>2</v>
      </c>
      <c r="H21" s="29">
        <f t="shared" si="0"/>
        <v>57</v>
      </c>
      <c r="I21" s="29">
        <f t="shared" si="0"/>
        <v>28</v>
      </c>
      <c r="J21" s="29">
        <f t="shared" si="0"/>
        <v>68</v>
      </c>
      <c r="K21" s="29">
        <f>SUM(K6:K20)</f>
        <v>50</v>
      </c>
      <c r="L21" s="29">
        <f>SUM(L6:L20)</f>
        <v>79</v>
      </c>
      <c r="M21" s="29">
        <f>SUM(M6:M20)</f>
        <v>103</v>
      </c>
      <c r="N21" s="29">
        <f t="shared" si="0"/>
        <v>388</v>
      </c>
    </row>
    <row r="22" spans="1:14" ht="9" customHeigh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3">
      <c r="A23" s="40"/>
      <c r="I23" s="21" t="s">
        <v>2158</v>
      </c>
    </row>
    <row r="24" spans="1:14" x14ac:dyDescent="0.3">
      <c r="A24" s="28"/>
      <c r="J24" s="387"/>
      <c r="K24" s="387"/>
      <c r="L24" s="53"/>
      <c r="M24" s="53"/>
    </row>
    <row r="25" spans="1:14" x14ac:dyDescent="0.3">
      <c r="A25" s="374" t="s">
        <v>1548</v>
      </c>
      <c r="B25" s="375"/>
      <c r="C25" s="376"/>
    </row>
    <row r="26" spans="1:14" x14ac:dyDescent="0.3">
      <c r="A26" s="52" t="s">
        <v>724</v>
      </c>
      <c r="B26" s="52" t="s">
        <v>51</v>
      </c>
      <c r="C26" s="52">
        <f>+M6+M9+M12+M15+M18</f>
        <v>50</v>
      </c>
    </row>
    <row r="27" spans="1:14" x14ac:dyDescent="0.3">
      <c r="A27" s="52" t="s">
        <v>725</v>
      </c>
      <c r="B27" s="52" t="s">
        <v>167</v>
      </c>
      <c r="C27" s="52">
        <f>+M7+M10+M13+M16+M19</f>
        <v>48</v>
      </c>
    </row>
    <row r="28" spans="1:14" x14ac:dyDescent="0.3">
      <c r="A28" s="52" t="s">
        <v>726</v>
      </c>
      <c r="B28" s="52" t="s">
        <v>237</v>
      </c>
      <c r="C28" s="52">
        <f>+M8+M11+M14+M17+M20</f>
        <v>5</v>
      </c>
      <c r="H28" s="30"/>
    </row>
    <row r="29" spans="1:14" x14ac:dyDescent="0.3">
      <c r="A29" s="374" t="s">
        <v>727</v>
      </c>
      <c r="B29" s="376"/>
      <c r="C29" s="29">
        <f>SUM(C26:C28)</f>
        <v>103</v>
      </c>
    </row>
  </sheetData>
  <mergeCells count="31">
    <mergeCell ref="J24:K24"/>
    <mergeCell ref="A1:N1"/>
    <mergeCell ref="A2:N2"/>
    <mergeCell ref="A6:A8"/>
    <mergeCell ref="B6:B8"/>
    <mergeCell ref="N6:N8"/>
    <mergeCell ref="E4:E5"/>
    <mergeCell ref="C4:D5"/>
    <mergeCell ref="B4:B5"/>
    <mergeCell ref="E6:E8"/>
    <mergeCell ref="A4:A5"/>
    <mergeCell ref="A9:A11"/>
    <mergeCell ref="B9:B11"/>
    <mergeCell ref="N9:N11"/>
    <mergeCell ref="E9:E11"/>
    <mergeCell ref="F4:M4"/>
    <mergeCell ref="N12:N14"/>
    <mergeCell ref="N15:N17"/>
    <mergeCell ref="N18:N20"/>
    <mergeCell ref="A12:A14"/>
    <mergeCell ref="B12:B14"/>
    <mergeCell ref="A15:A17"/>
    <mergeCell ref="B15:B17"/>
    <mergeCell ref="A18:A20"/>
    <mergeCell ref="B18:B20"/>
    <mergeCell ref="A25:C25"/>
    <mergeCell ref="A29:B29"/>
    <mergeCell ref="A21:E21"/>
    <mergeCell ref="E12:E14"/>
    <mergeCell ref="E15:E17"/>
    <mergeCell ref="E18:E20"/>
  </mergeCells>
  <phoneticPr fontId="1" type="noConversion"/>
  <pageMargins left="1.33" right="0.75" top="0.55000000000000004" bottom="0.42" header="0.35" footer="0.22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57"/>
  <sheetViews>
    <sheetView showGridLines="0" workbookViewId="0">
      <pane ySplit="1710" topLeftCell="A22" activePane="bottomLeft"/>
      <selection pane="bottomLeft" activeCell="F41" sqref="F41"/>
    </sheetView>
  </sheetViews>
  <sheetFormatPr defaultRowHeight="12.75" x14ac:dyDescent="0.2"/>
  <cols>
    <col min="1" max="1" width="5" style="263" customWidth="1"/>
    <col min="2" max="2" width="30.7109375" style="171" customWidth="1"/>
    <col min="3" max="3" width="12.7109375" style="172" bestFit="1" customWidth="1"/>
    <col min="4" max="4" width="18.85546875" style="172" bestFit="1" customWidth="1"/>
    <col min="5" max="5" width="13.7109375" style="172" customWidth="1"/>
    <col min="6" max="6" width="7.7109375" customWidth="1"/>
    <col min="7" max="7" width="19.7109375" hidden="1" customWidth="1"/>
    <col min="8" max="8" width="12.85546875" hidden="1" customWidth="1"/>
    <col min="9" max="9" width="19.85546875" style="171" customWidth="1"/>
    <col min="10" max="10" width="14.140625" customWidth="1"/>
    <col min="11" max="11" width="29.140625" customWidth="1"/>
    <col min="12" max="12" width="20.28515625" style="171" customWidth="1"/>
    <col min="13" max="13" width="14.85546875" customWidth="1"/>
    <col min="14" max="14" width="27.140625" bestFit="1" customWidth="1"/>
    <col min="15" max="15" width="21.85546875" style="171" customWidth="1"/>
  </cols>
  <sheetData>
    <row r="1" spans="1:16" ht="28.5" x14ac:dyDescent="0.45">
      <c r="A1" s="395" t="s">
        <v>1567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3" spans="1:16" s="173" customFormat="1" ht="15.75" x14ac:dyDescent="0.25">
      <c r="A3" s="396" t="s">
        <v>217</v>
      </c>
      <c r="B3" s="398" t="s">
        <v>1193</v>
      </c>
      <c r="C3" s="399" t="s">
        <v>1194</v>
      </c>
      <c r="D3" s="393" t="s">
        <v>1536</v>
      </c>
      <c r="E3" s="393" t="s">
        <v>1195</v>
      </c>
      <c r="F3" s="399" t="s">
        <v>1196</v>
      </c>
      <c r="G3" s="399"/>
      <c r="H3" s="399"/>
      <c r="I3" s="400" t="s">
        <v>1197</v>
      </c>
      <c r="J3" s="400"/>
      <c r="K3" s="400"/>
      <c r="L3" s="400" t="s">
        <v>1198</v>
      </c>
      <c r="M3" s="400"/>
      <c r="N3" s="400"/>
      <c r="O3" s="393" t="s">
        <v>1199</v>
      </c>
      <c r="P3" s="393" t="s">
        <v>1603</v>
      </c>
    </row>
    <row r="4" spans="1:16" s="173" customFormat="1" ht="15.75" customHeight="1" x14ac:dyDescent="0.25">
      <c r="A4" s="397"/>
      <c r="B4" s="398"/>
      <c r="C4" s="399"/>
      <c r="D4" s="394"/>
      <c r="E4" s="394"/>
      <c r="F4" s="174">
        <v>1</v>
      </c>
      <c r="G4" s="174">
        <v>2</v>
      </c>
      <c r="H4" s="174">
        <v>3</v>
      </c>
      <c r="I4" s="200" t="s">
        <v>1200</v>
      </c>
      <c r="J4" s="175" t="s">
        <v>1201</v>
      </c>
      <c r="K4" s="175" t="s">
        <v>1202</v>
      </c>
      <c r="L4" s="200" t="s">
        <v>1203</v>
      </c>
      <c r="M4" s="175" t="s">
        <v>1201</v>
      </c>
      <c r="N4" s="175" t="s">
        <v>1202</v>
      </c>
      <c r="O4" s="394"/>
      <c r="P4" s="394"/>
    </row>
    <row r="5" spans="1:16" s="179" customFormat="1" ht="12.75" customHeight="1" x14ac:dyDescent="0.2">
      <c r="A5" s="262"/>
      <c r="B5" s="177"/>
      <c r="C5" s="178"/>
      <c r="D5" s="178"/>
      <c r="E5" s="178"/>
      <c r="F5" s="176"/>
      <c r="G5" s="176"/>
      <c r="H5" s="176"/>
      <c r="I5" s="177"/>
      <c r="J5" s="176"/>
      <c r="K5" s="176"/>
      <c r="L5" s="177"/>
      <c r="M5" s="176"/>
      <c r="N5" s="176"/>
      <c r="O5" s="177"/>
    </row>
    <row r="6" spans="1:16" s="106" customFormat="1" ht="15" x14ac:dyDescent="0.2">
      <c r="A6" s="185"/>
      <c r="B6" s="181"/>
      <c r="C6" s="180"/>
      <c r="D6" s="180"/>
      <c r="E6" s="180"/>
      <c r="F6" s="203"/>
      <c r="G6" s="182"/>
      <c r="H6" s="182"/>
      <c r="I6" s="181"/>
      <c r="J6" s="182"/>
      <c r="K6" s="182"/>
      <c r="L6" s="181"/>
      <c r="M6" s="182"/>
      <c r="N6" s="182"/>
      <c r="O6" s="181"/>
    </row>
    <row r="7" spans="1:16" s="106" customFormat="1" ht="25.5" x14ac:dyDescent="0.2">
      <c r="A7" s="185">
        <v>1</v>
      </c>
      <c r="B7" s="181" t="s">
        <v>1544</v>
      </c>
      <c r="C7" s="183" t="s">
        <v>1542</v>
      </c>
      <c r="D7" s="184">
        <v>41625</v>
      </c>
      <c r="E7" s="184">
        <v>41641</v>
      </c>
      <c r="F7" s="182" t="s">
        <v>1537</v>
      </c>
      <c r="G7" s="182"/>
      <c r="H7" s="182"/>
      <c r="I7" s="181" t="s">
        <v>1538</v>
      </c>
      <c r="J7" s="182" t="s">
        <v>1539</v>
      </c>
      <c r="K7" s="198" t="s">
        <v>1543</v>
      </c>
      <c r="L7" s="181" t="s">
        <v>1540</v>
      </c>
      <c r="M7" s="182" t="s">
        <v>1558</v>
      </c>
      <c r="N7" s="198" t="s">
        <v>1557</v>
      </c>
      <c r="O7" s="181" t="s">
        <v>1541</v>
      </c>
      <c r="P7" s="310">
        <v>41641</v>
      </c>
    </row>
    <row r="8" spans="1:16" s="106" customFormat="1" ht="25.5" x14ac:dyDescent="0.25">
      <c r="A8" s="185">
        <f>+A7+1</f>
        <v>2</v>
      </c>
      <c r="B8" s="181" t="s">
        <v>1550</v>
      </c>
      <c r="C8" s="183" t="s">
        <v>1542</v>
      </c>
      <c r="D8" s="184">
        <v>41648</v>
      </c>
      <c r="E8" s="184">
        <v>41648</v>
      </c>
      <c r="F8" s="182" t="s">
        <v>1537</v>
      </c>
      <c r="G8" s="182"/>
      <c r="H8" s="182"/>
      <c r="I8" s="181" t="s">
        <v>1559</v>
      </c>
      <c r="J8" s="182" t="s">
        <v>1560</v>
      </c>
      <c r="K8" s="308" t="s">
        <v>1561</v>
      </c>
      <c r="L8" s="181" t="s">
        <v>1553</v>
      </c>
      <c r="M8" s="182" t="s">
        <v>1555</v>
      </c>
      <c r="N8" s="198" t="s">
        <v>1556</v>
      </c>
      <c r="O8" s="181" t="s">
        <v>1554</v>
      </c>
      <c r="P8" s="310">
        <v>41641</v>
      </c>
    </row>
    <row r="9" spans="1:16" s="106" customFormat="1" ht="25.5" x14ac:dyDescent="0.25">
      <c r="A9" s="185">
        <f t="shared" ref="A9:A21" si="0">+A8+1</f>
        <v>3</v>
      </c>
      <c r="B9" s="181" t="s">
        <v>1550</v>
      </c>
      <c r="C9" s="180" t="s">
        <v>1552</v>
      </c>
      <c r="D9" s="184">
        <v>41648</v>
      </c>
      <c r="E9" s="184">
        <v>41648</v>
      </c>
      <c r="F9" s="182" t="s">
        <v>1537</v>
      </c>
      <c r="G9" s="182"/>
      <c r="H9" s="182"/>
      <c r="I9" s="181" t="s">
        <v>1559</v>
      </c>
      <c r="J9" s="182" t="s">
        <v>1560</v>
      </c>
      <c r="K9" s="308" t="s">
        <v>1561</v>
      </c>
      <c r="L9" s="181" t="s">
        <v>1553</v>
      </c>
      <c r="M9" s="182" t="s">
        <v>1555</v>
      </c>
      <c r="N9" s="198" t="s">
        <v>1556</v>
      </c>
      <c r="O9" s="181" t="s">
        <v>1554</v>
      </c>
      <c r="P9" s="310">
        <v>41641</v>
      </c>
    </row>
    <row r="10" spans="1:16" s="160" customFormat="1" ht="25.5" x14ac:dyDescent="0.2">
      <c r="A10" s="185">
        <f t="shared" si="0"/>
        <v>4</v>
      </c>
      <c r="B10" s="181" t="s">
        <v>1562</v>
      </c>
      <c r="C10" s="180" t="s">
        <v>1551</v>
      </c>
      <c r="D10" s="185"/>
      <c r="E10" s="309">
        <v>41640</v>
      </c>
      <c r="F10" s="182" t="s">
        <v>1537</v>
      </c>
      <c r="G10" s="182"/>
      <c r="H10" s="187"/>
      <c r="I10" s="186"/>
      <c r="J10" s="187"/>
      <c r="K10" s="188"/>
      <c r="L10" s="186" t="s">
        <v>1563</v>
      </c>
      <c r="M10" s="187" t="s">
        <v>1564</v>
      </c>
      <c r="N10" s="198" t="s">
        <v>1565</v>
      </c>
      <c r="O10" s="186"/>
      <c r="P10" s="310">
        <v>41641</v>
      </c>
    </row>
    <row r="11" spans="1:16" s="160" customFormat="1" ht="25.5" x14ac:dyDescent="0.2">
      <c r="A11" s="185">
        <f t="shared" si="0"/>
        <v>5</v>
      </c>
      <c r="B11" s="181" t="s">
        <v>1562</v>
      </c>
      <c r="C11" s="180" t="s">
        <v>1552</v>
      </c>
      <c r="D11" s="185"/>
      <c r="E11" s="309">
        <v>41640</v>
      </c>
      <c r="F11" s="182" t="s">
        <v>1537</v>
      </c>
      <c r="G11" s="187"/>
      <c r="H11" s="187"/>
      <c r="I11" s="186"/>
      <c r="J11" s="187"/>
      <c r="K11" s="187"/>
      <c r="L11" s="186" t="s">
        <v>1563</v>
      </c>
      <c r="M11" s="187" t="s">
        <v>1564</v>
      </c>
      <c r="N11" s="198" t="s">
        <v>1565</v>
      </c>
      <c r="O11" s="186"/>
      <c r="P11" s="310">
        <v>41641</v>
      </c>
    </row>
    <row r="12" spans="1:16" s="160" customFormat="1" ht="25.5" x14ac:dyDescent="0.2">
      <c r="A12" s="185">
        <f t="shared" si="0"/>
        <v>6</v>
      </c>
      <c r="B12" s="181" t="s">
        <v>1566</v>
      </c>
      <c r="C12" s="180" t="s">
        <v>1551</v>
      </c>
      <c r="D12" s="185"/>
      <c r="E12" s="309">
        <v>41640</v>
      </c>
      <c r="F12" s="182" t="s">
        <v>1537</v>
      </c>
      <c r="G12" s="187"/>
      <c r="H12" s="187"/>
      <c r="I12" s="186"/>
      <c r="J12" s="187"/>
      <c r="K12" s="189"/>
      <c r="L12" s="186" t="s">
        <v>1563</v>
      </c>
      <c r="M12" s="187" t="s">
        <v>1564</v>
      </c>
      <c r="N12" s="198" t="s">
        <v>1565</v>
      </c>
      <c r="O12" s="186"/>
      <c r="P12" s="310">
        <v>41641</v>
      </c>
    </row>
    <row r="13" spans="1:16" s="160" customFormat="1" ht="25.5" x14ac:dyDescent="0.2">
      <c r="A13" s="185">
        <f t="shared" si="0"/>
        <v>7</v>
      </c>
      <c r="B13" s="181" t="s">
        <v>1566</v>
      </c>
      <c r="C13" s="180" t="s">
        <v>1552</v>
      </c>
      <c r="D13" s="185"/>
      <c r="E13" s="309">
        <v>41640</v>
      </c>
      <c r="F13" s="182" t="s">
        <v>1537</v>
      </c>
      <c r="G13" s="187"/>
      <c r="H13" s="187"/>
      <c r="I13" s="186"/>
      <c r="J13" s="187"/>
      <c r="K13" s="190"/>
      <c r="L13" s="186" t="s">
        <v>1563</v>
      </c>
      <c r="M13" s="187" t="s">
        <v>1564</v>
      </c>
      <c r="N13" s="198" t="s">
        <v>1565</v>
      </c>
      <c r="O13" s="186"/>
      <c r="P13" s="310">
        <v>41641</v>
      </c>
    </row>
    <row r="14" spans="1:16" s="160" customFormat="1" ht="38.25" x14ac:dyDescent="0.2">
      <c r="A14" s="185">
        <f t="shared" si="0"/>
        <v>8</v>
      </c>
      <c r="B14" s="192" t="s">
        <v>1568</v>
      </c>
      <c r="C14" s="183" t="s">
        <v>1542</v>
      </c>
      <c r="D14" s="311">
        <v>41624</v>
      </c>
      <c r="E14" s="199">
        <v>41648</v>
      </c>
      <c r="F14" s="193" t="s">
        <v>1570</v>
      </c>
      <c r="G14" s="193"/>
      <c r="H14" s="193"/>
      <c r="I14" s="186" t="s">
        <v>1571</v>
      </c>
      <c r="J14" s="187" t="s">
        <v>1572</v>
      </c>
      <c r="K14" s="194"/>
      <c r="L14" s="192" t="s">
        <v>1578</v>
      </c>
      <c r="M14" s="193" t="s">
        <v>1573</v>
      </c>
      <c r="N14" s="194" t="s">
        <v>1574</v>
      </c>
      <c r="O14" s="192" t="s">
        <v>1575</v>
      </c>
    </row>
    <row r="15" spans="1:16" s="160" customFormat="1" ht="38.25" x14ac:dyDescent="0.2">
      <c r="A15" s="185">
        <f t="shared" si="0"/>
        <v>9</v>
      </c>
      <c r="B15" s="192" t="s">
        <v>1569</v>
      </c>
      <c r="C15" s="183" t="s">
        <v>1542</v>
      </c>
      <c r="D15" s="311">
        <v>41624</v>
      </c>
      <c r="E15" s="199">
        <v>41648</v>
      </c>
      <c r="F15" s="193" t="s">
        <v>1570</v>
      </c>
      <c r="G15" s="193"/>
      <c r="H15" s="193"/>
      <c r="I15" s="192" t="s">
        <v>1577</v>
      </c>
      <c r="J15" s="193" t="s">
        <v>1576</v>
      </c>
      <c r="K15" s="194"/>
      <c r="L15" s="192" t="s">
        <v>1578</v>
      </c>
      <c r="M15" s="193" t="s">
        <v>1573</v>
      </c>
      <c r="N15" s="194" t="s">
        <v>1574</v>
      </c>
      <c r="O15" s="192" t="s">
        <v>1575</v>
      </c>
    </row>
    <row r="16" spans="1:16" s="160" customFormat="1" ht="25.5" x14ac:dyDescent="0.2">
      <c r="A16" s="185">
        <f t="shared" si="0"/>
        <v>10</v>
      </c>
      <c r="B16" s="192" t="s">
        <v>1579</v>
      </c>
      <c r="C16" s="180" t="s">
        <v>1551</v>
      </c>
      <c r="D16" s="191"/>
      <c r="E16" s="315">
        <v>41640</v>
      </c>
      <c r="F16" s="193" t="s">
        <v>1570</v>
      </c>
      <c r="G16" s="193"/>
      <c r="H16" s="193"/>
      <c r="I16" s="192" t="s">
        <v>1580</v>
      </c>
      <c r="J16" s="193" t="s">
        <v>1581</v>
      </c>
      <c r="K16" s="194"/>
      <c r="L16" s="192" t="s">
        <v>1582</v>
      </c>
      <c r="M16" s="193" t="s">
        <v>1583</v>
      </c>
      <c r="N16" s="194" t="s">
        <v>1584</v>
      </c>
      <c r="O16" s="192"/>
      <c r="P16" s="316">
        <v>41654</v>
      </c>
    </row>
    <row r="17" spans="1:16" s="160" customFormat="1" x14ac:dyDescent="0.2">
      <c r="A17" s="185">
        <f t="shared" si="0"/>
        <v>11</v>
      </c>
      <c r="B17" s="192" t="s">
        <v>1585</v>
      </c>
      <c r="C17" s="183" t="s">
        <v>1542</v>
      </c>
      <c r="D17" s="199">
        <v>41579</v>
      </c>
      <c r="E17" s="199">
        <v>41642</v>
      </c>
      <c r="F17" s="193" t="s">
        <v>1570</v>
      </c>
      <c r="G17" s="193"/>
      <c r="H17" s="193"/>
      <c r="I17" s="192"/>
      <c r="J17" s="193"/>
      <c r="K17" s="194"/>
      <c r="L17" s="192" t="s">
        <v>1570</v>
      </c>
      <c r="M17" s="193"/>
      <c r="N17" s="194"/>
      <c r="O17" s="192"/>
      <c r="P17" s="160" t="s">
        <v>431</v>
      </c>
    </row>
    <row r="18" spans="1:16" s="160" customFormat="1" x14ac:dyDescent="0.2">
      <c r="A18" s="185">
        <f t="shared" si="0"/>
        <v>12</v>
      </c>
      <c r="B18" s="192" t="s">
        <v>1585</v>
      </c>
      <c r="C18" s="318" t="s">
        <v>1595</v>
      </c>
      <c r="D18" s="199">
        <v>41589</v>
      </c>
      <c r="E18" s="199">
        <v>41642</v>
      </c>
      <c r="F18" s="193" t="s">
        <v>1570</v>
      </c>
      <c r="G18" s="193"/>
      <c r="H18" s="193"/>
      <c r="I18" s="192"/>
      <c r="J18" s="193"/>
      <c r="K18" s="194"/>
      <c r="L18" s="192" t="s">
        <v>1570</v>
      </c>
      <c r="M18" s="193"/>
      <c r="N18" s="194"/>
      <c r="O18" s="192"/>
    </row>
    <row r="19" spans="1:16" s="160" customFormat="1" x14ac:dyDescent="0.2">
      <c r="A19" s="185">
        <f t="shared" si="0"/>
        <v>13</v>
      </c>
      <c r="B19" s="192" t="s">
        <v>1585</v>
      </c>
      <c r="C19" s="318" t="s">
        <v>1595</v>
      </c>
      <c r="D19" s="199">
        <v>41589</v>
      </c>
      <c r="E19" s="199">
        <v>41642</v>
      </c>
      <c r="F19" s="193" t="s">
        <v>1570</v>
      </c>
      <c r="G19" s="193"/>
      <c r="H19" s="193"/>
      <c r="I19" s="192"/>
      <c r="J19" s="193"/>
      <c r="K19" s="194"/>
      <c r="L19" s="192" t="s">
        <v>1570</v>
      </c>
      <c r="M19" s="193"/>
      <c r="N19" s="194"/>
      <c r="O19" s="192"/>
    </row>
    <row r="20" spans="1:16" s="160" customFormat="1" x14ac:dyDescent="0.2">
      <c r="A20" s="185">
        <f t="shared" si="0"/>
        <v>14</v>
      </c>
      <c r="B20" s="192" t="s">
        <v>1596</v>
      </c>
      <c r="C20" s="318" t="s">
        <v>1542</v>
      </c>
      <c r="D20" s="199">
        <v>41620</v>
      </c>
      <c r="E20" s="199">
        <v>41652</v>
      </c>
      <c r="F20" s="193" t="s">
        <v>1600</v>
      </c>
      <c r="G20" s="193"/>
      <c r="H20" s="193"/>
      <c r="I20" s="204"/>
      <c r="J20" s="192"/>
      <c r="K20" s="205"/>
      <c r="L20" s="192" t="s">
        <v>1601</v>
      </c>
      <c r="M20" s="193" t="s">
        <v>1602</v>
      </c>
      <c r="N20" s="194"/>
      <c r="O20" s="192"/>
      <c r="P20" s="316">
        <v>41659</v>
      </c>
    </row>
    <row r="21" spans="1:16" s="160" customFormat="1" ht="25.5" x14ac:dyDescent="0.2">
      <c r="A21" s="185">
        <f t="shared" si="0"/>
        <v>15</v>
      </c>
      <c r="B21" s="192" t="s">
        <v>1544</v>
      </c>
      <c r="C21" s="318" t="s">
        <v>1542</v>
      </c>
      <c r="D21" s="191"/>
      <c r="E21" s="199"/>
      <c r="F21" s="193" t="s">
        <v>1600</v>
      </c>
      <c r="G21" s="193"/>
      <c r="H21" s="193"/>
      <c r="I21" s="204" t="s">
        <v>1604</v>
      </c>
      <c r="J21" s="192" t="s">
        <v>1605</v>
      </c>
      <c r="K21" s="205" t="s">
        <v>1606</v>
      </c>
      <c r="L21" s="192" t="s">
        <v>1600</v>
      </c>
      <c r="M21" s="193"/>
      <c r="N21" s="194"/>
      <c r="O21" s="192"/>
    </row>
    <row r="22" spans="1:16" s="160" customFormat="1" x14ac:dyDescent="0.2">
      <c r="A22" s="185">
        <v>16</v>
      </c>
      <c r="B22" s="192" t="s">
        <v>1607</v>
      </c>
      <c r="C22" s="318" t="s">
        <v>1542</v>
      </c>
      <c r="D22" s="191"/>
      <c r="E22" s="199"/>
      <c r="F22" s="193"/>
      <c r="G22" s="193"/>
      <c r="H22" s="193"/>
      <c r="I22" s="204" t="s">
        <v>1608</v>
      </c>
      <c r="J22" s="192" t="s">
        <v>1609</v>
      </c>
      <c r="K22" s="205" t="s">
        <v>1610</v>
      </c>
      <c r="L22" s="192" t="s">
        <v>1611</v>
      </c>
      <c r="M22" s="193"/>
      <c r="N22" s="194"/>
      <c r="O22" s="192"/>
    </row>
    <row r="23" spans="1:16" s="160" customFormat="1" x14ac:dyDescent="0.2">
      <c r="A23" s="185">
        <v>17</v>
      </c>
      <c r="B23" s="192" t="s">
        <v>1607</v>
      </c>
      <c r="C23" s="191" t="s">
        <v>1552</v>
      </c>
      <c r="D23" s="191"/>
      <c r="E23" s="199"/>
      <c r="F23" s="193"/>
      <c r="G23" s="193"/>
      <c r="H23" s="193"/>
      <c r="I23" s="204" t="s">
        <v>1608</v>
      </c>
      <c r="J23" s="192" t="s">
        <v>1609</v>
      </c>
      <c r="K23" s="205" t="s">
        <v>1610</v>
      </c>
      <c r="L23" s="192"/>
      <c r="M23" s="193"/>
      <c r="N23" s="190"/>
      <c r="O23" s="192"/>
    </row>
    <row r="24" spans="1:16" s="160" customFormat="1" x14ac:dyDescent="0.2">
      <c r="A24" s="185">
        <v>18</v>
      </c>
      <c r="B24" s="192" t="s">
        <v>1616</v>
      </c>
      <c r="C24" s="318" t="s">
        <v>1542</v>
      </c>
      <c r="D24" s="199">
        <v>41663</v>
      </c>
      <c r="E24" s="199">
        <v>41676</v>
      </c>
      <c r="F24" s="193"/>
      <c r="G24" s="193"/>
      <c r="H24" s="193"/>
      <c r="I24" s="204" t="s">
        <v>1617</v>
      </c>
      <c r="J24" s="192" t="s">
        <v>1618</v>
      </c>
      <c r="K24" s="205"/>
      <c r="L24" s="192" t="s">
        <v>1619</v>
      </c>
      <c r="M24" s="193" t="s">
        <v>1620</v>
      </c>
      <c r="N24" t="s">
        <v>1626</v>
      </c>
      <c r="O24" s="192"/>
    </row>
    <row r="25" spans="1:16" s="160" customFormat="1" ht="25.5" x14ac:dyDescent="0.2">
      <c r="A25" s="185">
        <v>19</v>
      </c>
      <c r="B25" s="192" t="s">
        <v>421</v>
      </c>
      <c r="C25" s="318" t="s">
        <v>1542</v>
      </c>
      <c r="D25" s="199">
        <v>41891</v>
      </c>
      <c r="E25" s="199">
        <v>41681</v>
      </c>
      <c r="F25" s="193"/>
      <c r="G25" s="193"/>
      <c r="H25" s="193"/>
      <c r="I25" s="204" t="s">
        <v>1627</v>
      </c>
      <c r="J25" s="192" t="s">
        <v>1628</v>
      </c>
      <c r="K25" s="205"/>
      <c r="L25" s="192" t="s">
        <v>1629</v>
      </c>
      <c r="M25" s="193" t="s">
        <v>1631</v>
      </c>
      <c r="N25" s="194" t="s">
        <v>1630</v>
      </c>
      <c r="O25" s="192"/>
      <c r="P25" s="316">
        <v>41652</v>
      </c>
    </row>
    <row r="26" spans="1:16" s="160" customFormat="1" x14ac:dyDescent="0.2">
      <c r="A26" s="185">
        <v>20</v>
      </c>
      <c r="B26" s="192" t="s">
        <v>1633</v>
      </c>
      <c r="C26" s="318" t="s">
        <v>1542</v>
      </c>
      <c r="D26" s="199">
        <v>41674</v>
      </c>
      <c r="E26" s="199">
        <v>41683</v>
      </c>
      <c r="F26" s="193"/>
      <c r="G26" s="193"/>
      <c r="H26" s="193"/>
      <c r="I26" s="204"/>
      <c r="J26" s="192"/>
      <c r="K26" s="205"/>
      <c r="L26" s="192" t="s">
        <v>1643</v>
      </c>
      <c r="M26" s="193" t="s">
        <v>1644</v>
      </c>
      <c r="N26" s="194" t="s">
        <v>1642</v>
      </c>
      <c r="O26" s="192"/>
      <c r="P26" s="316">
        <v>41652</v>
      </c>
    </row>
    <row r="27" spans="1:16" s="160" customFormat="1" x14ac:dyDescent="0.2">
      <c r="A27" s="185">
        <v>21</v>
      </c>
      <c r="B27" s="192" t="s">
        <v>1636</v>
      </c>
      <c r="C27" s="318" t="s">
        <v>1542</v>
      </c>
      <c r="D27" s="199">
        <v>41674</v>
      </c>
      <c r="E27" s="199">
        <v>41683</v>
      </c>
      <c r="F27" s="212"/>
      <c r="G27" s="193"/>
      <c r="H27" s="193"/>
      <c r="I27" s="204"/>
      <c r="J27" s="192"/>
      <c r="K27" s="205"/>
      <c r="L27" s="192" t="s">
        <v>1643</v>
      </c>
      <c r="M27" s="193" t="s">
        <v>1644</v>
      </c>
      <c r="N27" s="194" t="s">
        <v>1642</v>
      </c>
      <c r="O27" s="192"/>
      <c r="P27" s="316">
        <v>41652</v>
      </c>
    </row>
    <row r="28" spans="1:16" s="160" customFormat="1" x14ac:dyDescent="0.2">
      <c r="A28" s="185">
        <v>22</v>
      </c>
      <c r="B28" s="192" t="s">
        <v>1639</v>
      </c>
      <c r="C28" s="318" t="s">
        <v>1542</v>
      </c>
      <c r="D28" s="199">
        <v>41674</v>
      </c>
      <c r="E28" s="199">
        <v>41683</v>
      </c>
      <c r="F28" s="193"/>
      <c r="G28" s="193"/>
      <c r="H28" s="193"/>
      <c r="I28" s="204"/>
      <c r="J28" s="192"/>
      <c r="K28" s="205"/>
      <c r="L28" s="192" t="s">
        <v>1643</v>
      </c>
      <c r="M28" s="193" t="s">
        <v>1644</v>
      </c>
      <c r="N28" s="194" t="s">
        <v>1642</v>
      </c>
      <c r="O28" s="192"/>
      <c r="P28" s="316">
        <v>41652</v>
      </c>
    </row>
    <row r="29" spans="1:16" s="106" customFormat="1" x14ac:dyDescent="0.2">
      <c r="A29" s="185">
        <v>23</v>
      </c>
      <c r="B29" s="192" t="s">
        <v>1636</v>
      </c>
      <c r="C29" s="318" t="s">
        <v>1595</v>
      </c>
      <c r="D29" s="199">
        <v>41674</v>
      </c>
      <c r="E29" s="199">
        <v>41683</v>
      </c>
      <c r="F29" s="212"/>
      <c r="G29" s="193"/>
      <c r="H29" s="193"/>
      <c r="I29" s="204"/>
      <c r="J29" s="192"/>
      <c r="K29" s="205"/>
      <c r="L29" s="192" t="s">
        <v>1643</v>
      </c>
      <c r="M29" s="193" t="s">
        <v>1644</v>
      </c>
      <c r="N29" s="194" t="s">
        <v>1642</v>
      </c>
      <c r="O29" s="192"/>
      <c r="P29" s="316">
        <v>41694</v>
      </c>
    </row>
    <row r="30" spans="1:16" s="160" customFormat="1" x14ac:dyDescent="0.2">
      <c r="A30" s="185">
        <v>24</v>
      </c>
      <c r="B30" s="192" t="s">
        <v>1639</v>
      </c>
      <c r="C30" s="318" t="s">
        <v>1595</v>
      </c>
      <c r="D30" s="199">
        <v>41674</v>
      </c>
      <c r="E30" s="199">
        <v>41683</v>
      </c>
      <c r="F30" s="193"/>
      <c r="G30" s="193"/>
      <c r="H30" s="193"/>
      <c r="I30" s="204"/>
      <c r="J30" s="192"/>
      <c r="K30" s="205"/>
      <c r="L30" s="192" t="s">
        <v>1643</v>
      </c>
      <c r="M30" s="193" t="s">
        <v>1644</v>
      </c>
      <c r="N30" s="194" t="s">
        <v>1642</v>
      </c>
      <c r="O30" s="192"/>
      <c r="P30" s="316">
        <v>41694</v>
      </c>
    </row>
    <row r="31" spans="1:16" s="160" customFormat="1" x14ac:dyDescent="0.2">
      <c r="A31" s="185">
        <v>25</v>
      </c>
      <c r="B31" s="192" t="s">
        <v>868</v>
      </c>
      <c r="C31" s="318" t="s">
        <v>1542</v>
      </c>
      <c r="D31" s="199">
        <v>41676</v>
      </c>
      <c r="E31" s="199">
        <v>41694</v>
      </c>
      <c r="F31" s="193"/>
      <c r="G31" s="193"/>
      <c r="H31" s="193"/>
      <c r="I31" s="204"/>
      <c r="J31" s="192"/>
      <c r="K31" s="205"/>
      <c r="L31" s="192" t="s">
        <v>1660</v>
      </c>
      <c r="M31" s="193"/>
      <c r="N31" s="194"/>
      <c r="O31" s="192"/>
      <c r="P31" s="316">
        <v>41694</v>
      </c>
    </row>
    <row r="32" spans="1:16" s="106" customFormat="1" ht="25.5" x14ac:dyDescent="0.2">
      <c r="A32" s="185">
        <v>26</v>
      </c>
      <c r="B32" s="181" t="s">
        <v>1544</v>
      </c>
      <c r="C32" s="183" t="s">
        <v>1595</v>
      </c>
      <c r="D32" s="184">
        <v>41684</v>
      </c>
      <c r="E32" s="184">
        <v>41684</v>
      </c>
      <c r="F32" s="182" t="s">
        <v>1537</v>
      </c>
      <c r="G32" s="182"/>
      <c r="H32" s="182"/>
      <c r="I32" s="181" t="s">
        <v>1538</v>
      </c>
      <c r="J32" s="182" t="s">
        <v>1539</v>
      </c>
      <c r="K32" s="198" t="s">
        <v>1543</v>
      </c>
      <c r="L32" s="181" t="s">
        <v>1540</v>
      </c>
      <c r="M32" s="182" t="s">
        <v>1558</v>
      </c>
      <c r="N32" s="198" t="s">
        <v>1557</v>
      </c>
      <c r="O32" s="181" t="s">
        <v>1541</v>
      </c>
      <c r="P32" s="310"/>
    </row>
    <row r="33" spans="1:15" s="160" customFormat="1" x14ac:dyDescent="0.2">
      <c r="A33" s="185">
        <v>27</v>
      </c>
      <c r="B33" s="181" t="s">
        <v>1664</v>
      </c>
      <c r="C33" s="191" t="s">
        <v>1665</v>
      </c>
      <c r="D33" s="191"/>
      <c r="E33" s="199"/>
      <c r="F33" s="212"/>
      <c r="G33" s="193"/>
      <c r="H33" s="193"/>
      <c r="I33" s="204"/>
      <c r="J33" s="192"/>
      <c r="K33" s="205"/>
      <c r="L33" s="192" t="s">
        <v>1666</v>
      </c>
      <c r="M33" s="193" t="s">
        <v>1667</v>
      </c>
      <c r="N33" s="194" t="s">
        <v>1668</v>
      </c>
      <c r="O33" s="192"/>
    </row>
    <row r="34" spans="1:15" s="160" customFormat="1" ht="25.5" x14ac:dyDescent="0.2">
      <c r="A34" s="185">
        <v>28</v>
      </c>
      <c r="B34" s="186" t="s">
        <v>1669</v>
      </c>
      <c r="C34" s="318" t="s">
        <v>1542</v>
      </c>
      <c r="D34" s="191" t="s">
        <v>1674</v>
      </c>
      <c r="E34" s="199"/>
      <c r="F34" s="193" t="s">
        <v>1670</v>
      </c>
      <c r="G34" s="193"/>
      <c r="H34" s="193"/>
      <c r="I34" s="204"/>
      <c r="J34" s="192"/>
      <c r="K34" s="205"/>
      <c r="L34" s="192" t="s">
        <v>1671</v>
      </c>
      <c r="M34" s="193" t="s">
        <v>1672</v>
      </c>
      <c r="N34" s="194" t="s">
        <v>1673</v>
      </c>
      <c r="O34" s="192"/>
    </row>
    <row r="35" spans="1:15" s="160" customFormat="1" ht="25.5" x14ac:dyDescent="0.2">
      <c r="A35" s="185">
        <v>29</v>
      </c>
      <c r="B35" s="181" t="s">
        <v>1675</v>
      </c>
      <c r="C35" s="191" t="s">
        <v>1665</v>
      </c>
      <c r="D35" s="191" t="s">
        <v>1676</v>
      </c>
      <c r="E35" s="199" t="s">
        <v>1677</v>
      </c>
      <c r="F35" s="193"/>
      <c r="G35" s="193"/>
      <c r="H35" s="193"/>
      <c r="I35" s="204" t="s">
        <v>1679</v>
      </c>
      <c r="J35" s="192" t="s">
        <v>1678</v>
      </c>
      <c r="K35" s="205"/>
      <c r="L35" s="192" t="s">
        <v>1681</v>
      </c>
      <c r="M35" s="192" t="s">
        <v>1680</v>
      </c>
      <c r="N35" s="205" t="s">
        <v>1682</v>
      </c>
      <c r="O35" s="192"/>
    </row>
    <row r="36" spans="1:15" s="160" customFormat="1" ht="25.5" x14ac:dyDescent="0.2">
      <c r="A36" s="185">
        <v>30</v>
      </c>
      <c r="B36" s="181" t="s">
        <v>1683</v>
      </c>
      <c r="C36" s="191" t="s">
        <v>1684</v>
      </c>
      <c r="D36" s="191"/>
      <c r="E36" s="199"/>
      <c r="F36" s="193"/>
      <c r="G36" s="193"/>
      <c r="H36" s="193"/>
      <c r="I36" s="204"/>
      <c r="J36" s="192" t="s">
        <v>1688</v>
      </c>
      <c r="K36" s="205"/>
      <c r="L36" s="192" t="s">
        <v>1685</v>
      </c>
      <c r="M36" s="193" t="s">
        <v>1686</v>
      </c>
      <c r="N36" s="194" t="s">
        <v>1687</v>
      </c>
      <c r="O36" s="192"/>
    </row>
    <row r="37" spans="1:15" s="160" customFormat="1" ht="13.5" x14ac:dyDescent="0.25">
      <c r="A37" s="185">
        <v>31</v>
      </c>
      <c r="B37" s="181" t="s">
        <v>1693</v>
      </c>
      <c r="C37" s="318" t="s">
        <v>1542</v>
      </c>
      <c r="D37" s="191" t="s">
        <v>1694</v>
      </c>
      <c r="E37" s="191" t="s">
        <v>1694</v>
      </c>
      <c r="F37" s="193"/>
      <c r="G37" s="193"/>
      <c r="H37" s="193"/>
      <c r="I37" s="204" t="s">
        <v>1695</v>
      </c>
      <c r="J37" s="323" t="s">
        <v>1698</v>
      </c>
      <c r="K37" s="205"/>
      <c r="L37" s="192" t="s">
        <v>1696</v>
      </c>
      <c r="M37" s="193"/>
      <c r="N37" s="194" t="s">
        <v>1697</v>
      </c>
      <c r="O37" s="192"/>
    </row>
    <row r="38" spans="1:15" s="160" customFormat="1" x14ac:dyDescent="0.2">
      <c r="A38" s="185">
        <v>32</v>
      </c>
      <c r="B38" s="181" t="s">
        <v>1699</v>
      </c>
      <c r="C38" s="318" t="s">
        <v>1542</v>
      </c>
      <c r="D38" s="191"/>
      <c r="E38" s="199"/>
      <c r="F38" s="193"/>
      <c r="G38" s="193"/>
      <c r="H38" s="193"/>
      <c r="I38" s="204"/>
      <c r="J38" s="192"/>
      <c r="K38" s="205"/>
      <c r="L38" s="192" t="s">
        <v>1700</v>
      </c>
      <c r="M38" s="193"/>
      <c r="N38" s="194"/>
      <c r="O38" s="192"/>
    </row>
    <row r="39" spans="1:15" s="160" customFormat="1" x14ac:dyDescent="0.2">
      <c r="A39" s="185">
        <v>33</v>
      </c>
      <c r="B39" s="181" t="s">
        <v>1722</v>
      </c>
      <c r="C39" s="191" t="s">
        <v>1551</v>
      </c>
      <c r="D39" s="191"/>
      <c r="E39" s="199"/>
      <c r="F39" s="193"/>
      <c r="G39" s="193"/>
      <c r="H39" s="193"/>
      <c r="I39" s="192" t="s">
        <v>1723</v>
      </c>
      <c r="J39" s="193" t="s">
        <v>1724</v>
      </c>
      <c r="K39" s="241"/>
      <c r="L39" s="192" t="s">
        <v>1696</v>
      </c>
      <c r="M39" s="193"/>
      <c r="N39" s="194"/>
      <c r="O39" s="192"/>
    </row>
    <row r="40" spans="1:15" s="160" customFormat="1" x14ac:dyDescent="0.2">
      <c r="A40" s="185">
        <v>34</v>
      </c>
      <c r="B40" s="181" t="s">
        <v>1725</v>
      </c>
      <c r="C40" s="318" t="s">
        <v>1542</v>
      </c>
      <c r="D40" s="191"/>
      <c r="E40" s="199"/>
      <c r="F40" s="193"/>
      <c r="G40" s="193"/>
      <c r="H40" s="193"/>
      <c r="I40" s="204" t="s">
        <v>1726</v>
      </c>
      <c r="J40" s="192" t="s">
        <v>1727</v>
      </c>
      <c r="K40" s="205"/>
      <c r="L40" s="192" t="s">
        <v>1696</v>
      </c>
      <c r="M40" s="192"/>
      <c r="N40" s="194"/>
      <c r="O40" s="192"/>
    </row>
    <row r="41" spans="1:15" s="160" customFormat="1" x14ac:dyDescent="0.2">
      <c r="A41" s="185">
        <v>35</v>
      </c>
      <c r="B41" s="181" t="s">
        <v>1729</v>
      </c>
      <c r="C41" s="191" t="s">
        <v>1552</v>
      </c>
      <c r="D41" s="199">
        <v>41652</v>
      </c>
      <c r="E41" s="199" t="s">
        <v>1731</v>
      </c>
      <c r="F41" s="193"/>
      <c r="G41" s="193"/>
      <c r="H41" s="193"/>
      <c r="I41" s="204"/>
      <c r="J41" s="192"/>
      <c r="K41" s="205"/>
      <c r="L41" s="192" t="s">
        <v>1730</v>
      </c>
      <c r="M41" s="193"/>
      <c r="N41" s="194"/>
      <c r="O41" s="192"/>
    </row>
    <row r="42" spans="1:15" s="160" customFormat="1" x14ac:dyDescent="0.2">
      <c r="A42" s="185">
        <v>36</v>
      </c>
      <c r="B42" s="181" t="s">
        <v>1732</v>
      </c>
      <c r="C42" s="191" t="s">
        <v>1552</v>
      </c>
      <c r="D42" s="199">
        <v>41673</v>
      </c>
      <c r="E42" s="199" t="s">
        <v>1731</v>
      </c>
      <c r="F42" s="193"/>
      <c r="G42" s="193"/>
      <c r="H42" s="193"/>
      <c r="I42" s="204"/>
      <c r="J42" s="192"/>
      <c r="K42" s="205"/>
      <c r="L42" s="192" t="s">
        <v>1730</v>
      </c>
      <c r="M42" s="193"/>
      <c r="N42" s="194"/>
      <c r="O42" s="192"/>
    </row>
    <row r="43" spans="1:15" s="160" customFormat="1" x14ac:dyDescent="0.2">
      <c r="A43" s="185">
        <f>+A42+1</f>
        <v>37</v>
      </c>
      <c r="B43" s="181" t="s">
        <v>1728</v>
      </c>
      <c r="C43" s="191" t="s">
        <v>1552</v>
      </c>
      <c r="D43" s="199">
        <v>41687</v>
      </c>
      <c r="E43" s="199" t="s">
        <v>1731</v>
      </c>
      <c r="F43" s="202"/>
      <c r="G43" s="193"/>
      <c r="H43" s="193"/>
      <c r="I43" s="204"/>
      <c r="J43" s="192"/>
      <c r="K43" s="205"/>
      <c r="L43" s="192" t="s">
        <v>1730</v>
      </c>
      <c r="M43" s="193"/>
      <c r="N43" s="194"/>
      <c r="O43" s="192"/>
    </row>
    <row r="44" spans="1:15" s="160" customFormat="1" ht="25.5" x14ac:dyDescent="0.2">
      <c r="A44" s="185">
        <f t="shared" ref="A44:A77" si="1">+A43+1</f>
        <v>38</v>
      </c>
      <c r="B44" s="181" t="s">
        <v>1741</v>
      </c>
      <c r="C44" s="318" t="s">
        <v>1542</v>
      </c>
      <c r="D44" s="191" t="s">
        <v>1742</v>
      </c>
      <c r="E44" s="199" t="s">
        <v>1743</v>
      </c>
      <c r="F44" s="193"/>
      <c r="G44" s="193"/>
      <c r="H44" s="193"/>
      <c r="I44" s="204" t="s">
        <v>1744</v>
      </c>
      <c r="J44" s="192"/>
      <c r="K44" s="205"/>
      <c r="L44" s="192" t="s">
        <v>1745</v>
      </c>
      <c r="M44" s="193" t="s">
        <v>1746</v>
      </c>
      <c r="N44" s="194" t="s">
        <v>1747</v>
      </c>
      <c r="O44" s="192"/>
    </row>
    <row r="45" spans="1:15" s="160" customFormat="1" ht="25.5" x14ac:dyDescent="0.2">
      <c r="A45" s="185">
        <f t="shared" si="1"/>
        <v>39</v>
      </c>
      <c r="B45" s="181" t="s">
        <v>1748</v>
      </c>
      <c r="C45" s="191" t="s">
        <v>1551</v>
      </c>
      <c r="D45" s="191" t="s">
        <v>1749</v>
      </c>
      <c r="E45" s="199"/>
      <c r="F45" s="193"/>
      <c r="G45" s="193"/>
      <c r="H45" s="193"/>
      <c r="I45" s="204" t="s">
        <v>1750</v>
      </c>
      <c r="J45" s="192"/>
      <c r="K45" s="205"/>
      <c r="L45" s="192" t="s">
        <v>1745</v>
      </c>
      <c r="M45" s="193" t="s">
        <v>1746</v>
      </c>
      <c r="N45" s="194" t="s">
        <v>1747</v>
      </c>
      <c r="O45" s="192"/>
    </row>
    <row r="46" spans="1:15" s="160" customFormat="1" x14ac:dyDescent="0.2">
      <c r="A46" s="185">
        <f t="shared" si="1"/>
        <v>40</v>
      </c>
      <c r="B46" s="192" t="s">
        <v>1761</v>
      </c>
      <c r="C46" s="318" t="s">
        <v>1542</v>
      </c>
      <c r="D46" s="191"/>
      <c r="E46" s="199"/>
      <c r="F46" s="193"/>
      <c r="G46" s="193"/>
      <c r="H46" s="193"/>
      <c r="I46" s="204"/>
      <c r="J46" s="192"/>
      <c r="K46" s="205"/>
      <c r="L46" s="192" t="s">
        <v>1762</v>
      </c>
      <c r="M46" s="193"/>
      <c r="N46" s="194"/>
      <c r="O46" s="192"/>
    </row>
    <row r="47" spans="1:15" s="160" customFormat="1" x14ac:dyDescent="0.2">
      <c r="A47" s="185">
        <f t="shared" si="1"/>
        <v>41</v>
      </c>
      <c r="B47" s="192" t="s">
        <v>1773</v>
      </c>
      <c r="C47" s="191" t="s">
        <v>1551</v>
      </c>
      <c r="D47" s="191" t="s">
        <v>1774</v>
      </c>
      <c r="E47" s="199"/>
      <c r="F47" s="193"/>
      <c r="G47" s="193"/>
      <c r="H47" s="193"/>
      <c r="I47" s="204"/>
      <c r="J47" s="192"/>
      <c r="K47" s="205"/>
      <c r="L47" s="192" t="s">
        <v>922</v>
      </c>
      <c r="M47" s="193"/>
      <c r="N47" s="194"/>
      <c r="O47" s="192"/>
    </row>
    <row r="48" spans="1:15" s="160" customFormat="1" x14ac:dyDescent="0.2">
      <c r="A48" s="185">
        <f t="shared" si="1"/>
        <v>42</v>
      </c>
      <c r="B48" s="192" t="s">
        <v>1775</v>
      </c>
      <c r="C48" s="191" t="s">
        <v>1551</v>
      </c>
      <c r="D48" s="315">
        <v>41730</v>
      </c>
      <c r="E48" s="199"/>
      <c r="F48" s="193"/>
      <c r="G48" s="193"/>
      <c r="H48" s="193"/>
      <c r="I48" s="204"/>
      <c r="J48" s="192"/>
      <c r="K48" s="205"/>
      <c r="L48" s="192" t="s">
        <v>1776</v>
      </c>
      <c r="M48" s="193"/>
      <c r="N48" s="194"/>
      <c r="O48" s="192"/>
    </row>
    <row r="49" spans="1:15" s="160" customFormat="1" ht="25.5" x14ac:dyDescent="0.2">
      <c r="A49" s="185">
        <f t="shared" si="1"/>
        <v>43</v>
      </c>
      <c r="B49" s="192" t="s">
        <v>1777</v>
      </c>
      <c r="C49" s="318" t="s">
        <v>1797</v>
      </c>
      <c r="D49" s="191" t="s">
        <v>1774</v>
      </c>
      <c r="E49" s="199" t="s">
        <v>1783</v>
      </c>
      <c r="F49" s="193"/>
      <c r="G49" s="193"/>
      <c r="H49" s="193"/>
      <c r="I49" s="204"/>
      <c r="J49" s="192"/>
      <c r="K49" s="205"/>
      <c r="L49" s="192" t="s">
        <v>1796</v>
      </c>
      <c r="M49" s="193"/>
      <c r="N49" s="194"/>
      <c r="O49" s="192"/>
    </row>
    <row r="50" spans="1:15" s="160" customFormat="1" ht="25.5" x14ac:dyDescent="0.2">
      <c r="A50" s="185">
        <f t="shared" si="1"/>
        <v>44</v>
      </c>
      <c r="B50" s="192" t="s">
        <v>1777</v>
      </c>
      <c r="C50" s="318" t="s">
        <v>1798</v>
      </c>
      <c r="D50" s="191" t="s">
        <v>1774</v>
      </c>
      <c r="E50" s="199" t="s">
        <v>1783</v>
      </c>
      <c r="F50" s="193"/>
      <c r="G50" s="193"/>
      <c r="H50" s="193"/>
      <c r="I50" s="204"/>
      <c r="J50" s="192"/>
      <c r="K50" s="205"/>
      <c r="L50" s="192" t="s">
        <v>1796</v>
      </c>
      <c r="M50" s="193"/>
      <c r="N50" s="194"/>
      <c r="O50" s="192"/>
    </row>
    <row r="51" spans="1:15" s="160" customFormat="1" ht="25.5" x14ac:dyDescent="0.2">
      <c r="A51" s="185">
        <f t="shared" si="1"/>
        <v>45</v>
      </c>
      <c r="B51" s="192" t="s">
        <v>1778</v>
      </c>
      <c r="C51" s="318" t="s">
        <v>1797</v>
      </c>
      <c r="D51" s="191" t="s">
        <v>1774</v>
      </c>
      <c r="E51" s="199"/>
      <c r="F51" s="193"/>
      <c r="G51" s="193"/>
      <c r="H51" s="193"/>
      <c r="I51" s="204"/>
      <c r="J51" s="192"/>
      <c r="K51" s="205"/>
      <c r="L51" s="192" t="s">
        <v>922</v>
      </c>
      <c r="M51" s="193"/>
      <c r="N51" s="194"/>
      <c r="O51" s="192"/>
    </row>
    <row r="52" spans="1:15" s="160" customFormat="1" x14ac:dyDescent="0.2">
      <c r="A52" s="185">
        <f t="shared" si="1"/>
        <v>46</v>
      </c>
      <c r="B52" s="192" t="s">
        <v>1810</v>
      </c>
      <c r="C52" s="318" t="s">
        <v>1797</v>
      </c>
      <c r="D52" s="191" t="s">
        <v>1774</v>
      </c>
      <c r="E52" s="191" t="s">
        <v>1811</v>
      </c>
      <c r="F52" s="193"/>
      <c r="G52" s="193"/>
      <c r="H52" s="193"/>
      <c r="I52" s="204"/>
      <c r="J52" s="192"/>
      <c r="K52" s="205"/>
      <c r="L52" s="192" t="s">
        <v>922</v>
      </c>
      <c r="M52" s="193"/>
      <c r="N52" s="194"/>
      <c r="O52" s="192"/>
    </row>
    <row r="53" spans="1:15" s="160" customFormat="1" x14ac:dyDescent="0.2">
      <c r="A53" s="185">
        <f t="shared" si="1"/>
        <v>47</v>
      </c>
      <c r="B53" s="192" t="s">
        <v>1810</v>
      </c>
      <c r="C53" s="318" t="s">
        <v>1798</v>
      </c>
      <c r="D53" s="191" t="s">
        <v>1774</v>
      </c>
      <c r="E53" s="191" t="s">
        <v>1811</v>
      </c>
      <c r="F53" s="193"/>
      <c r="G53" s="193"/>
      <c r="H53" s="193"/>
      <c r="I53" s="204"/>
      <c r="J53" s="192"/>
      <c r="K53" s="205"/>
      <c r="L53" s="192" t="s">
        <v>922</v>
      </c>
      <c r="M53" s="193"/>
      <c r="N53" s="194"/>
      <c r="O53" s="192"/>
    </row>
    <row r="54" spans="1:15" s="160" customFormat="1" x14ac:dyDescent="0.2">
      <c r="A54" s="185">
        <f t="shared" si="1"/>
        <v>48</v>
      </c>
      <c r="B54" s="192" t="s">
        <v>415</v>
      </c>
      <c r="C54" s="318" t="s">
        <v>1797</v>
      </c>
      <c r="D54" s="199">
        <v>41641</v>
      </c>
      <c r="E54" s="199" t="s">
        <v>1812</v>
      </c>
      <c r="F54" s="193"/>
      <c r="G54" s="193"/>
      <c r="H54" s="193"/>
      <c r="I54" s="204"/>
      <c r="J54" s="192"/>
      <c r="K54" s="205"/>
      <c r="L54" s="192" t="s">
        <v>1813</v>
      </c>
      <c r="M54" s="193" t="s">
        <v>1814</v>
      </c>
      <c r="N54" s="194"/>
      <c r="O54" s="192"/>
    </row>
    <row r="55" spans="1:15" s="160" customFormat="1" x14ac:dyDescent="0.2">
      <c r="A55" s="185">
        <f t="shared" si="1"/>
        <v>49</v>
      </c>
      <c r="B55" s="192" t="s">
        <v>960</v>
      </c>
      <c r="C55" s="318" t="s">
        <v>1797</v>
      </c>
      <c r="D55" s="199">
        <v>41775</v>
      </c>
      <c r="E55" s="199" t="s">
        <v>1812</v>
      </c>
      <c r="F55" s="193"/>
      <c r="G55" s="193"/>
      <c r="H55" s="193"/>
      <c r="I55" s="204"/>
      <c r="J55" s="192"/>
      <c r="K55" s="205"/>
      <c r="L55" s="192" t="s">
        <v>1832</v>
      </c>
      <c r="M55" s="193"/>
      <c r="N55" s="194"/>
      <c r="O55" s="192"/>
    </row>
    <row r="56" spans="1:15" s="160" customFormat="1" x14ac:dyDescent="0.2">
      <c r="A56" s="185">
        <f t="shared" si="1"/>
        <v>50</v>
      </c>
      <c r="B56" s="192" t="s">
        <v>1833</v>
      </c>
      <c r="C56" s="318" t="s">
        <v>1797</v>
      </c>
      <c r="D56" s="199">
        <v>41751</v>
      </c>
      <c r="E56" s="199">
        <v>41751</v>
      </c>
      <c r="F56" s="193"/>
      <c r="G56" s="193"/>
      <c r="H56" s="193"/>
      <c r="I56" s="204"/>
      <c r="J56" s="192"/>
      <c r="K56" s="205"/>
      <c r="L56" s="192" t="s">
        <v>1834</v>
      </c>
      <c r="M56" s="193"/>
      <c r="N56" s="194"/>
      <c r="O56" s="192"/>
    </row>
    <row r="57" spans="1:15" s="160" customFormat="1" ht="25.5" x14ac:dyDescent="0.2">
      <c r="A57" s="185">
        <f t="shared" si="1"/>
        <v>51</v>
      </c>
      <c r="B57" s="192" t="s">
        <v>1835</v>
      </c>
      <c r="C57" s="191" t="s">
        <v>1551</v>
      </c>
      <c r="D57" s="315" t="s">
        <v>1836</v>
      </c>
      <c r="E57" s="199"/>
      <c r="F57" s="193"/>
      <c r="G57" s="193"/>
      <c r="H57" s="193"/>
      <c r="I57" s="204"/>
      <c r="J57" s="192"/>
      <c r="K57" s="205"/>
      <c r="L57" s="192" t="s">
        <v>1837</v>
      </c>
      <c r="M57" s="193"/>
      <c r="N57" s="194"/>
      <c r="O57" s="192"/>
    </row>
    <row r="58" spans="1:15" s="160" customFormat="1" ht="25.5" x14ac:dyDescent="0.2">
      <c r="A58" s="185">
        <f t="shared" si="1"/>
        <v>52</v>
      </c>
      <c r="B58" s="192" t="s">
        <v>1835</v>
      </c>
      <c r="C58" s="191" t="s">
        <v>1595</v>
      </c>
      <c r="D58" s="315" t="s">
        <v>1836</v>
      </c>
      <c r="E58" s="199"/>
      <c r="F58" s="193"/>
      <c r="G58" s="193"/>
      <c r="H58" s="193"/>
      <c r="I58" s="204"/>
      <c r="J58" s="192"/>
      <c r="K58" s="205"/>
      <c r="L58" s="192" t="s">
        <v>1837</v>
      </c>
      <c r="M58" s="193"/>
      <c r="N58" s="194"/>
      <c r="O58" s="192"/>
    </row>
    <row r="59" spans="1:15" s="160" customFormat="1" x14ac:dyDescent="0.2">
      <c r="A59" s="185">
        <f t="shared" si="1"/>
        <v>53</v>
      </c>
      <c r="B59" s="192" t="s">
        <v>1838</v>
      </c>
      <c r="C59" s="191" t="s">
        <v>1551</v>
      </c>
      <c r="D59" s="315" t="s">
        <v>1839</v>
      </c>
      <c r="E59" s="199"/>
      <c r="F59" s="193"/>
      <c r="G59" s="193"/>
      <c r="H59" s="193"/>
      <c r="I59" s="204"/>
      <c r="J59" s="192"/>
      <c r="K59" s="205"/>
      <c r="L59" s="192" t="s">
        <v>1840</v>
      </c>
      <c r="M59" s="193"/>
      <c r="N59" s="194"/>
      <c r="O59" s="192"/>
    </row>
    <row r="60" spans="1:15" s="160" customFormat="1" x14ac:dyDescent="0.2">
      <c r="A60" s="185">
        <f t="shared" si="1"/>
        <v>54</v>
      </c>
      <c r="B60" s="192" t="s">
        <v>1838</v>
      </c>
      <c r="C60" s="191" t="s">
        <v>1552</v>
      </c>
      <c r="D60" s="315" t="s">
        <v>1839</v>
      </c>
      <c r="E60" s="199"/>
      <c r="F60" s="193"/>
      <c r="G60" s="193"/>
      <c r="H60" s="193"/>
      <c r="I60" s="204"/>
      <c r="J60" s="192"/>
      <c r="K60" s="205"/>
      <c r="L60" s="192" t="s">
        <v>1840</v>
      </c>
      <c r="M60" s="193"/>
      <c r="N60" s="194"/>
      <c r="O60" s="192"/>
    </row>
    <row r="61" spans="1:15" s="160" customFormat="1" x14ac:dyDescent="0.2">
      <c r="A61" s="185">
        <f t="shared" si="1"/>
        <v>55</v>
      </c>
      <c r="B61" s="192" t="s">
        <v>1841</v>
      </c>
      <c r="C61" s="191" t="s">
        <v>1551</v>
      </c>
      <c r="D61" s="191" t="s">
        <v>1877</v>
      </c>
      <c r="E61" s="199"/>
      <c r="F61" s="193"/>
      <c r="G61" s="193"/>
      <c r="H61" s="193"/>
      <c r="I61" s="204" t="s">
        <v>1878</v>
      </c>
      <c r="J61" s="192" t="s">
        <v>1879</v>
      </c>
      <c r="K61" s="205" t="s">
        <v>1880</v>
      </c>
      <c r="L61" s="192" t="s">
        <v>1167</v>
      </c>
      <c r="M61" s="193"/>
      <c r="N61" s="194"/>
      <c r="O61" s="192"/>
    </row>
    <row r="62" spans="1:15" s="160" customFormat="1" ht="14.25" x14ac:dyDescent="0.25">
      <c r="A62" s="185">
        <f t="shared" si="1"/>
        <v>56</v>
      </c>
      <c r="B62" s="192" t="s">
        <v>1842</v>
      </c>
      <c r="C62" s="191" t="s">
        <v>1551</v>
      </c>
      <c r="D62" s="191"/>
      <c r="E62" s="199"/>
      <c r="F62" s="193"/>
      <c r="G62" s="193"/>
      <c r="H62" s="193"/>
      <c r="I62" s="204" t="s">
        <v>1845</v>
      </c>
      <c r="J62" s="192" t="s">
        <v>1844</v>
      </c>
      <c r="K62" s="308" t="s">
        <v>1843</v>
      </c>
      <c r="L62" s="192"/>
      <c r="M62" s="193"/>
      <c r="N62" s="308"/>
      <c r="O62" s="192"/>
    </row>
    <row r="63" spans="1:15" s="160" customFormat="1" x14ac:dyDescent="0.2">
      <c r="A63" s="185">
        <f t="shared" si="1"/>
        <v>57</v>
      </c>
      <c r="B63" s="192" t="s">
        <v>1852</v>
      </c>
      <c r="C63" s="191" t="s">
        <v>1551</v>
      </c>
      <c r="D63" s="191" t="s">
        <v>1853</v>
      </c>
      <c r="E63" s="199"/>
      <c r="F63" s="193"/>
      <c r="G63" s="193"/>
      <c r="H63" s="193"/>
      <c r="I63" s="204" t="s">
        <v>1854</v>
      </c>
      <c r="J63" s="192" t="s">
        <v>1855</v>
      </c>
      <c r="K63" s="205" t="s">
        <v>1856</v>
      </c>
      <c r="L63" s="192"/>
      <c r="M63" s="193"/>
      <c r="N63" s="194"/>
      <c r="O63" s="192"/>
    </row>
    <row r="64" spans="1:15" s="160" customFormat="1" ht="25.5" x14ac:dyDescent="0.2">
      <c r="A64" s="185">
        <f t="shared" si="1"/>
        <v>58</v>
      </c>
      <c r="B64" s="192" t="s">
        <v>1857</v>
      </c>
      <c r="C64" s="191" t="s">
        <v>1551</v>
      </c>
      <c r="D64" s="191" t="s">
        <v>1783</v>
      </c>
      <c r="E64" s="199"/>
      <c r="F64" s="193"/>
      <c r="G64" s="193"/>
      <c r="H64" s="193"/>
      <c r="I64" s="204"/>
      <c r="J64" s="192"/>
      <c r="K64" s="205"/>
      <c r="L64" s="192" t="s">
        <v>1858</v>
      </c>
      <c r="M64" s="193"/>
      <c r="N64" s="194"/>
      <c r="O64" s="192"/>
    </row>
    <row r="65" spans="1:15" s="160" customFormat="1" x14ac:dyDescent="0.2">
      <c r="A65" s="185">
        <f t="shared" si="1"/>
        <v>59</v>
      </c>
      <c r="B65" s="192" t="s">
        <v>1859</v>
      </c>
      <c r="C65" s="191" t="s">
        <v>1551</v>
      </c>
      <c r="D65" s="191"/>
      <c r="E65" s="199"/>
      <c r="F65" s="193"/>
      <c r="G65" s="193"/>
      <c r="H65" s="193"/>
      <c r="I65" s="204"/>
      <c r="J65" s="192"/>
      <c r="K65" s="205"/>
      <c r="L65" s="192" t="s">
        <v>1868</v>
      </c>
      <c r="M65" s="193"/>
      <c r="N65" s="194"/>
      <c r="O65" s="192"/>
    </row>
    <row r="66" spans="1:15" s="160" customFormat="1" ht="25.5" x14ac:dyDescent="0.2">
      <c r="A66" s="185">
        <f t="shared" si="1"/>
        <v>60</v>
      </c>
      <c r="B66" s="192" t="s">
        <v>1861</v>
      </c>
      <c r="C66" s="191" t="s">
        <v>1551</v>
      </c>
      <c r="D66" s="191"/>
      <c r="E66" s="199"/>
      <c r="F66" s="193"/>
      <c r="G66" s="193"/>
      <c r="H66" s="193"/>
      <c r="I66" s="204"/>
      <c r="J66" s="192"/>
      <c r="K66" s="205"/>
      <c r="L66" s="192" t="s">
        <v>1862</v>
      </c>
      <c r="M66" s="193"/>
      <c r="N66" s="194"/>
      <c r="O66" s="192"/>
    </row>
    <row r="67" spans="1:15" s="160" customFormat="1" x14ac:dyDescent="0.2">
      <c r="A67" s="185">
        <f t="shared" si="1"/>
        <v>61</v>
      </c>
      <c r="B67" s="192" t="s">
        <v>1863</v>
      </c>
      <c r="C67" s="191" t="s">
        <v>1860</v>
      </c>
      <c r="D67" s="191"/>
      <c r="E67" s="199"/>
      <c r="F67" s="193"/>
      <c r="G67" s="193"/>
      <c r="H67" s="193"/>
      <c r="I67" s="204"/>
      <c r="J67" s="192"/>
      <c r="K67" s="205"/>
      <c r="L67" s="192" t="s">
        <v>1864</v>
      </c>
      <c r="M67" s="193"/>
      <c r="N67" s="194"/>
      <c r="O67" s="192"/>
    </row>
    <row r="68" spans="1:15" s="160" customFormat="1" x14ac:dyDescent="0.2">
      <c r="A68" s="185">
        <f t="shared" si="1"/>
        <v>62</v>
      </c>
      <c r="B68" s="192" t="s">
        <v>440</v>
      </c>
      <c r="C68" s="191" t="s">
        <v>1865</v>
      </c>
      <c r="D68" s="191"/>
      <c r="E68" s="199"/>
      <c r="F68" s="193"/>
      <c r="G68" s="193"/>
      <c r="H68" s="193"/>
      <c r="I68" s="204"/>
      <c r="J68" s="192"/>
      <c r="K68" s="205"/>
      <c r="L68" s="192" t="s">
        <v>1866</v>
      </c>
      <c r="M68" s="193"/>
      <c r="N68" s="194"/>
      <c r="O68" s="192"/>
    </row>
    <row r="69" spans="1:15" s="160" customFormat="1" x14ac:dyDescent="0.2">
      <c r="A69" s="185">
        <f t="shared" si="1"/>
        <v>63</v>
      </c>
      <c r="B69" s="192" t="s">
        <v>1867</v>
      </c>
      <c r="C69" s="318" t="s">
        <v>1595</v>
      </c>
      <c r="D69" s="191" t="s">
        <v>1925</v>
      </c>
      <c r="E69" s="191" t="s">
        <v>1924</v>
      </c>
      <c r="F69" s="193"/>
      <c r="G69" s="193"/>
      <c r="H69" s="193"/>
      <c r="I69" s="204"/>
      <c r="J69" s="192"/>
      <c r="K69" s="205"/>
      <c r="L69" s="192" t="s">
        <v>1570</v>
      </c>
      <c r="M69" s="193"/>
      <c r="N69" s="194"/>
      <c r="O69" s="192"/>
    </row>
    <row r="70" spans="1:15" s="160" customFormat="1" ht="25.5" x14ac:dyDescent="0.2">
      <c r="A70" s="185">
        <f t="shared" si="1"/>
        <v>64</v>
      </c>
      <c r="B70" s="192" t="s">
        <v>1869</v>
      </c>
      <c r="C70" s="328" t="s">
        <v>1551</v>
      </c>
      <c r="D70" s="191" t="s">
        <v>1836</v>
      </c>
      <c r="E70" s="199"/>
      <c r="F70" s="193"/>
      <c r="G70" s="193"/>
      <c r="H70" s="193"/>
      <c r="I70" s="204"/>
      <c r="J70" s="192"/>
      <c r="K70" s="205"/>
      <c r="L70" s="192" t="s">
        <v>1864</v>
      </c>
      <c r="M70" s="193"/>
      <c r="N70" s="194"/>
      <c r="O70" s="192"/>
    </row>
    <row r="71" spans="1:15" s="160" customFormat="1" x14ac:dyDescent="0.2">
      <c r="A71" s="185">
        <f t="shared" si="1"/>
        <v>65</v>
      </c>
      <c r="B71" s="192" t="s">
        <v>1870</v>
      </c>
      <c r="C71" s="328" t="s">
        <v>1871</v>
      </c>
      <c r="D71" s="191" t="s">
        <v>1836</v>
      </c>
      <c r="E71" s="199"/>
      <c r="F71" s="193"/>
      <c r="G71" s="193"/>
      <c r="H71" s="193"/>
      <c r="I71" s="204"/>
      <c r="J71" s="192"/>
      <c r="K71" s="205"/>
      <c r="L71" s="192" t="s">
        <v>1864</v>
      </c>
      <c r="M71" s="193"/>
      <c r="N71" s="194"/>
      <c r="O71" s="192"/>
    </row>
    <row r="72" spans="1:15" s="160" customFormat="1" ht="15" x14ac:dyDescent="0.25">
      <c r="A72" s="185">
        <f t="shared" si="1"/>
        <v>66</v>
      </c>
      <c r="B72" s="329" t="s">
        <v>1875</v>
      </c>
      <c r="C72" s="191" t="s">
        <v>1551</v>
      </c>
      <c r="D72" s="191"/>
      <c r="E72" s="199"/>
      <c r="F72" s="193"/>
      <c r="G72" s="193"/>
      <c r="H72" s="193"/>
      <c r="I72" s="204"/>
      <c r="J72" s="192"/>
      <c r="K72" s="205"/>
      <c r="L72" s="192" t="s">
        <v>1876</v>
      </c>
      <c r="M72" s="193"/>
      <c r="N72" s="194"/>
      <c r="O72" s="192"/>
    </row>
    <row r="73" spans="1:15" s="160" customFormat="1" x14ac:dyDescent="0.2">
      <c r="A73" s="185">
        <f t="shared" si="1"/>
        <v>67</v>
      </c>
      <c r="B73" s="192" t="s">
        <v>1883</v>
      </c>
      <c r="C73" s="191" t="s">
        <v>1551</v>
      </c>
      <c r="D73" s="191" t="s">
        <v>1885</v>
      </c>
      <c r="E73" s="199"/>
      <c r="F73" s="193"/>
      <c r="G73" s="193"/>
      <c r="H73" s="193"/>
      <c r="I73" s="204"/>
      <c r="J73" s="192"/>
      <c r="K73" s="205"/>
      <c r="L73" s="192" t="s">
        <v>1886</v>
      </c>
      <c r="M73" s="193" t="s">
        <v>1887</v>
      </c>
      <c r="N73" s="194"/>
      <c r="O73" s="192"/>
    </row>
    <row r="74" spans="1:15" s="160" customFormat="1" x14ac:dyDescent="0.2">
      <c r="A74" s="185">
        <f t="shared" si="1"/>
        <v>68</v>
      </c>
      <c r="B74" s="192" t="s">
        <v>1884</v>
      </c>
      <c r="C74" s="191" t="s">
        <v>1551</v>
      </c>
      <c r="D74" s="191" t="s">
        <v>1885</v>
      </c>
      <c r="E74" s="199"/>
      <c r="F74" s="193"/>
      <c r="G74" s="193"/>
      <c r="H74" s="193"/>
      <c r="I74" s="204"/>
      <c r="J74" s="192"/>
      <c r="K74" s="205"/>
      <c r="L74" s="192" t="s">
        <v>1886</v>
      </c>
      <c r="M74" s="193" t="s">
        <v>1887</v>
      </c>
      <c r="N74" s="194"/>
      <c r="O74" s="192"/>
    </row>
    <row r="75" spans="1:15" s="160" customFormat="1" x14ac:dyDescent="0.2">
      <c r="A75" s="185">
        <f t="shared" si="1"/>
        <v>69</v>
      </c>
      <c r="B75" s="192" t="s">
        <v>1888</v>
      </c>
      <c r="C75" s="318" t="s">
        <v>1595</v>
      </c>
      <c r="D75" s="191" t="s">
        <v>1889</v>
      </c>
      <c r="E75" s="199"/>
      <c r="F75" s="193"/>
      <c r="G75" s="193"/>
      <c r="H75" s="193"/>
      <c r="I75" s="204" t="s">
        <v>1890</v>
      </c>
      <c r="J75" s="192"/>
      <c r="K75" s="205"/>
      <c r="L75" s="192" t="s">
        <v>1891</v>
      </c>
      <c r="M75" s="193"/>
      <c r="N75" s="194"/>
      <c r="O75" s="192"/>
    </row>
    <row r="76" spans="1:15" s="160" customFormat="1" x14ac:dyDescent="0.2">
      <c r="A76" s="185">
        <f t="shared" si="1"/>
        <v>70</v>
      </c>
      <c r="B76" s="192" t="s">
        <v>1908</v>
      </c>
      <c r="C76" s="191" t="s">
        <v>1909</v>
      </c>
      <c r="D76" s="191" t="s">
        <v>1910</v>
      </c>
      <c r="E76" s="199"/>
      <c r="F76" s="193"/>
      <c r="G76" s="193"/>
      <c r="H76" s="193"/>
      <c r="I76" s="204"/>
      <c r="J76" s="192"/>
      <c r="K76" s="205"/>
      <c r="L76" s="192" t="s">
        <v>1911</v>
      </c>
      <c r="M76" s="193"/>
      <c r="N76" s="194"/>
      <c r="O76" s="192"/>
    </row>
    <row r="77" spans="1:15" s="160" customFormat="1" ht="25.5" x14ac:dyDescent="0.2">
      <c r="A77" s="185">
        <f t="shared" si="1"/>
        <v>71</v>
      </c>
      <c r="B77" s="192" t="s">
        <v>1857</v>
      </c>
      <c r="C77" s="191" t="s">
        <v>51</v>
      </c>
      <c r="D77" s="191" t="s">
        <v>1930</v>
      </c>
      <c r="E77" s="199"/>
      <c r="F77" s="193"/>
      <c r="G77" s="193"/>
      <c r="H77" s="193"/>
      <c r="I77" s="204"/>
      <c r="J77" s="192"/>
      <c r="K77" s="205"/>
      <c r="L77" s="192" t="s">
        <v>1931</v>
      </c>
      <c r="M77" s="193"/>
      <c r="N77" s="194"/>
      <c r="O77" s="192"/>
    </row>
    <row r="78" spans="1:15" s="160" customFormat="1" ht="38.25" x14ac:dyDescent="0.2">
      <c r="A78" s="185">
        <v>72</v>
      </c>
      <c r="B78" s="192" t="s">
        <v>1932</v>
      </c>
      <c r="C78" s="318" t="s">
        <v>1542</v>
      </c>
      <c r="D78" s="191" t="s">
        <v>1934</v>
      </c>
      <c r="E78" s="191" t="s">
        <v>1933</v>
      </c>
      <c r="F78" s="193"/>
      <c r="G78" s="193"/>
      <c r="H78" s="193"/>
      <c r="I78" s="204"/>
      <c r="J78" s="192"/>
      <c r="K78" s="205"/>
      <c r="L78" s="192" t="s">
        <v>1935</v>
      </c>
      <c r="M78" s="193"/>
      <c r="N78" s="194"/>
      <c r="O78" s="192"/>
    </row>
    <row r="79" spans="1:15" s="160" customFormat="1" x14ac:dyDescent="0.2">
      <c r="A79" s="185">
        <v>73</v>
      </c>
      <c r="B79" s="192" t="s">
        <v>1948</v>
      </c>
      <c r="C79" s="318" t="s">
        <v>1542</v>
      </c>
      <c r="D79" s="315">
        <v>41892</v>
      </c>
      <c r="E79" s="199"/>
      <c r="F79" s="193"/>
      <c r="G79" s="193"/>
      <c r="H79" s="193"/>
      <c r="I79" s="204" t="s">
        <v>1952</v>
      </c>
      <c r="J79" s="204" t="s">
        <v>1953</v>
      </c>
      <c r="K79" s="205"/>
      <c r="L79" s="192" t="s">
        <v>1949</v>
      </c>
      <c r="M79" s="193" t="s">
        <v>1950</v>
      </c>
      <c r="N79" s="194" t="s">
        <v>1951</v>
      </c>
      <c r="O79" s="192"/>
    </row>
    <row r="80" spans="1:15" s="160" customFormat="1" x14ac:dyDescent="0.2">
      <c r="A80" s="185">
        <v>74</v>
      </c>
      <c r="B80" s="192" t="s">
        <v>1954</v>
      </c>
      <c r="C80" s="318" t="s">
        <v>1542</v>
      </c>
      <c r="D80" s="191"/>
      <c r="E80" s="199"/>
      <c r="F80" s="193"/>
      <c r="G80" s="193"/>
      <c r="H80" s="193"/>
      <c r="I80" s="204"/>
      <c r="J80" s="192"/>
      <c r="K80" s="205"/>
      <c r="L80" s="192" t="s">
        <v>1955</v>
      </c>
      <c r="M80" s="193" t="s">
        <v>1956</v>
      </c>
      <c r="N80" s="194" t="s">
        <v>1957</v>
      </c>
      <c r="O80" s="192"/>
    </row>
    <row r="81" spans="1:15" s="160" customFormat="1" x14ac:dyDescent="0.2">
      <c r="A81" s="185">
        <v>75</v>
      </c>
      <c r="B81" s="192" t="s">
        <v>1958</v>
      </c>
      <c r="C81" s="318" t="s">
        <v>1595</v>
      </c>
      <c r="D81" s="199">
        <v>41883</v>
      </c>
      <c r="E81" s="199"/>
      <c r="F81" s="193"/>
      <c r="G81" s="193"/>
      <c r="H81" s="193"/>
      <c r="I81" s="204"/>
      <c r="J81" s="192"/>
      <c r="K81" s="205"/>
      <c r="L81" s="192" t="s">
        <v>1840</v>
      </c>
      <c r="M81" s="193"/>
      <c r="N81" s="194"/>
      <c r="O81" s="192"/>
    </row>
    <row r="82" spans="1:15" s="160" customFormat="1" x14ac:dyDescent="0.2">
      <c r="A82" s="185">
        <v>76</v>
      </c>
      <c r="B82" s="192" t="s">
        <v>1968</v>
      </c>
      <c r="C82" s="318" t="s">
        <v>1542</v>
      </c>
      <c r="D82" s="191" t="s">
        <v>1970</v>
      </c>
      <c r="E82" s="199"/>
      <c r="F82" s="193"/>
      <c r="G82" s="193"/>
      <c r="H82" s="193"/>
      <c r="I82" s="204"/>
      <c r="J82" s="192"/>
      <c r="K82" s="205"/>
      <c r="L82" s="192" t="s">
        <v>1163</v>
      </c>
      <c r="M82" s="193"/>
      <c r="N82" s="194"/>
      <c r="O82" s="192"/>
    </row>
    <row r="83" spans="1:15" s="160" customFormat="1" x14ac:dyDescent="0.2">
      <c r="A83" s="185">
        <v>77</v>
      </c>
      <c r="B83" s="192" t="s">
        <v>1968</v>
      </c>
      <c r="C83" s="318" t="s">
        <v>1969</v>
      </c>
      <c r="D83" s="191" t="s">
        <v>1970</v>
      </c>
      <c r="E83" s="199"/>
      <c r="F83" s="193"/>
      <c r="G83" s="193"/>
      <c r="H83" s="193"/>
      <c r="I83" s="204"/>
      <c r="J83" s="192"/>
      <c r="K83" s="205"/>
      <c r="L83" s="192" t="s">
        <v>1163</v>
      </c>
      <c r="M83" s="193"/>
      <c r="N83" s="194"/>
      <c r="O83" s="192"/>
    </row>
    <row r="84" spans="1:15" s="160" customFormat="1" x14ac:dyDescent="0.2">
      <c r="A84" s="185">
        <v>78</v>
      </c>
      <c r="B84" s="192" t="s">
        <v>1973</v>
      </c>
      <c r="C84" s="318" t="s">
        <v>1542</v>
      </c>
      <c r="D84" s="199">
        <v>41892</v>
      </c>
      <c r="E84" s="199">
        <v>41897</v>
      </c>
      <c r="F84" s="193"/>
      <c r="G84" s="193"/>
      <c r="H84" s="193"/>
      <c r="I84" s="204"/>
      <c r="J84" s="192"/>
      <c r="K84" s="205"/>
      <c r="L84" s="192" t="s">
        <v>1974</v>
      </c>
      <c r="M84" s="193"/>
      <c r="N84" s="194"/>
      <c r="O84" s="192"/>
    </row>
    <row r="85" spans="1:15" s="160" customFormat="1" x14ac:dyDescent="0.2">
      <c r="A85" s="185">
        <v>79</v>
      </c>
      <c r="B85" s="192" t="s">
        <v>1975</v>
      </c>
      <c r="C85" s="318" t="s">
        <v>1542</v>
      </c>
      <c r="D85" s="199">
        <v>41897</v>
      </c>
      <c r="E85" s="199"/>
      <c r="F85" s="193"/>
      <c r="G85" s="193"/>
      <c r="H85" s="193"/>
      <c r="I85" s="204"/>
      <c r="J85" s="192"/>
      <c r="K85" s="205"/>
      <c r="L85" s="192" t="s">
        <v>1876</v>
      </c>
      <c r="M85" s="193"/>
      <c r="N85" s="194"/>
      <c r="O85" s="192"/>
    </row>
    <row r="86" spans="1:15" s="160" customFormat="1" x14ac:dyDescent="0.2">
      <c r="A86" s="185">
        <v>80</v>
      </c>
      <c r="B86" s="192" t="s">
        <v>1976</v>
      </c>
      <c r="C86" s="318" t="s">
        <v>1542</v>
      </c>
      <c r="D86" s="191" t="s">
        <v>1676</v>
      </c>
      <c r="E86" s="199">
        <v>41897</v>
      </c>
      <c r="F86" s="193"/>
      <c r="G86" s="193"/>
      <c r="H86" s="193"/>
      <c r="I86" s="204"/>
      <c r="J86" s="192"/>
      <c r="K86" s="205"/>
      <c r="L86" s="192" t="s">
        <v>1570</v>
      </c>
      <c r="M86" s="193"/>
      <c r="N86" s="194"/>
      <c r="O86" s="192"/>
    </row>
    <row r="87" spans="1:15" s="160" customFormat="1" x14ac:dyDescent="0.2">
      <c r="A87" s="185">
        <v>81</v>
      </c>
      <c r="B87" s="192" t="s">
        <v>1977</v>
      </c>
      <c r="C87" s="191" t="s">
        <v>1551</v>
      </c>
      <c r="D87" s="191" t="s">
        <v>2033</v>
      </c>
      <c r="E87" s="199"/>
      <c r="F87" s="193"/>
      <c r="G87" s="193"/>
      <c r="H87" s="193"/>
      <c r="I87" s="204"/>
      <c r="J87" s="192"/>
      <c r="K87" s="205"/>
      <c r="L87" s="192" t="s">
        <v>1979</v>
      </c>
      <c r="M87" s="193" t="s">
        <v>1982</v>
      </c>
      <c r="N87" s="194"/>
      <c r="O87" s="192"/>
    </row>
    <row r="88" spans="1:15" s="160" customFormat="1" x14ac:dyDescent="0.2">
      <c r="A88" s="185">
        <v>82</v>
      </c>
      <c r="B88" s="192" t="s">
        <v>1977</v>
      </c>
      <c r="C88" s="191" t="s">
        <v>1978</v>
      </c>
      <c r="D88" s="191" t="s">
        <v>2033</v>
      </c>
      <c r="E88" s="199"/>
      <c r="F88" s="193"/>
      <c r="G88" s="193"/>
      <c r="H88" s="193"/>
      <c r="I88" s="204"/>
      <c r="J88" s="192"/>
      <c r="K88" s="205"/>
      <c r="L88" s="192" t="s">
        <v>1979</v>
      </c>
      <c r="M88" s="193" t="s">
        <v>1982</v>
      </c>
      <c r="N88" s="194"/>
      <c r="O88" s="192"/>
    </row>
    <row r="89" spans="1:15" s="160" customFormat="1" x14ac:dyDescent="0.2">
      <c r="A89" s="185">
        <v>83</v>
      </c>
      <c r="B89" s="192" t="s">
        <v>1977</v>
      </c>
      <c r="C89" s="191" t="s">
        <v>1552</v>
      </c>
      <c r="D89" s="191" t="s">
        <v>2033</v>
      </c>
      <c r="E89" s="199"/>
      <c r="F89" s="193"/>
      <c r="G89" s="193"/>
      <c r="H89" s="193"/>
      <c r="I89" s="204"/>
      <c r="J89" s="192"/>
      <c r="K89" s="205"/>
      <c r="L89" s="192" t="s">
        <v>1979</v>
      </c>
      <c r="M89" s="193" t="s">
        <v>1982</v>
      </c>
      <c r="N89" s="194"/>
      <c r="O89" s="192"/>
    </row>
    <row r="90" spans="1:15" s="160" customFormat="1" x14ac:dyDescent="0.2">
      <c r="A90" s="185">
        <v>84</v>
      </c>
      <c r="B90" s="192" t="s">
        <v>1983</v>
      </c>
      <c r="C90" s="318" t="s">
        <v>1542</v>
      </c>
      <c r="D90" s="191" t="s">
        <v>1984</v>
      </c>
      <c r="E90" s="199"/>
      <c r="F90" s="193"/>
      <c r="G90" s="193"/>
      <c r="H90" s="193"/>
      <c r="I90" s="204"/>
      <c r="J90" s="192"/>
      <c r="K90" s="205"/>
      <c r="L90" s="192" t="s">
        <v>1876</v>
      </c>
      <c r="M90" s="193"/>
      <c r="N90" s="194"/>
      <c r="O90" s="192"/>
    </row>
    <row r="91" spans="1:15" s="160" customFormat="1" ht="25.5" x14ac:dyDescent="0.2">
      <c r="A91" s="185">
        <v>85</v>
      </c>
      <c r="B91" s="192" t="s">
        <v>1985</v>
      </c>
      <c r="C91" s="318" t="s">
        <v>1542</v>
      </c>
      <c r="D91" s="199">
        <v>41899</v>
      </c>
      <c r="E91" s="199">
        <v>41897</v>
      </c>
      <c r="F91" s="193"/>
      <c r="G91" s="193"/>
      <c r="H91" s="193"/>
      <c r="I91" s="204"/>
      <c r="J91" s="192"/>
      <c r="K91" s="205"/>
      <c r="L91" s="192" t="s">
        <v>1974</v>
      </c>
      <c r="M91" s="193"/>
      <c r="N91" s="194"/>
      <c r="O91" s="192"/>
    </row>
    <row r="92" spans="1:15" s="160" customFormat="1" ht="25.5" x14ac:dyDescent="0.2">
      <c r="A92" s="185">
        <v>86</v>
      </c>
      <c r="B92" s="192" t="s">
        <v>1988</v>
      </c>
      <c r="C92" s="318" t="s">
        <v>1542</v>
      </c>
      <c r="D92" s="191"/>
      <c r="E92" s="199"/>
      <c r="F92" s="193"/>
      <c r="G92" s="193"/>
      <c r="H92" s="193"/>
      <c r="I92" s="204"/>
      <c r="J92" s="192"/>
      <c r="K92" s="205"/>
      <c r="L92" s="192" t="s">
        <v>1987</v>
      </c>
      <c r="M92" s="193"/>
      <c r="N92" s="194"/>
      <c r="O92" s="192"/>
    </row>
    <row r="93" spans="1:15" s="160" customFormat="1" ht="25.5" x14ac:dyDescent="0.2">
      <c r="A93" s="185">
        <v>87</v>
      </c>
      <c r="B93" s="192" t="s">
        <v>1989</v>
      </c>
      <c r="C93" s="318" t="s">
        <v>1542</v>
      </c>
      <c r="D93" s="199">
        <v>41900</v>
      </c>
      <c r="E93" s="199"/>
      <c r="F93" s="193"/>
      <c r="G93" s="193"/>
      <c r="H93" s="193"/>
      <c r="I93" s="204"/>
      <c r="J93" s="192"/>
      <c r="K93" s="205"/>
      <c r="L93" s="192" t="s">
        <v>1974</v>
      </c>
      <c r="M93" s="193"/>
      <c r="N93" s="194"/>
      <c r="O93" s="192"/>
    </row>
    <row r="94" spans="1:15" s="160" customFormat="1" ht="25.5" x14ac:dyDescent="0.2">
      <c r="A94" s="185">
        <v>88</v>
      </c>
      <c r="B94" s="192" t="s">
        <v>2016</v>
      </c>
      <c r="C94" s="318" t="s">
        <v>1542</v>
      </c>
      <c r="D94" s="191" t="s">
        <v>2018</v>
      </c>
      <c r="E94" s="199" t="s">
        <v>2032</v>
      </c>
      <c r="F94" s="193"/>
      <c r="G94" s="193"/>
      <c r="H94" s="193"/>
      <c r="I94" s="204" t="s">
        <v>2024</v>
      </c>
      <c r="J94" s="192" t="s">
        <v>2025</v>
      </c>
      <c r="K94" s="205"/>
      <c r="L94" s="192" t="s">
        <v>2021</v>
      </c>
      <c r="M94" s="193" t="s">
        <v>2019</v>
      </c>
      <c r="N94" s="194" t="s">
        <v>2020</v>
      </c>
      <c r="O94" s="192"/>
    </row>
    <row r="95" spans="1:15" s="160" customFormat="1" ht="25.5" x14ac:dyDescent="0.2">
      <c r="A95" s="185">
        <v>89</v>
      </c>
      <c r="B95" s="192" t="s">
        <v>2017</v>
      </c>
      <c r="C95" s="318" t="s">
        <v>1542</v>
      </c>
      <c r="D95" s="191" t="s">
        <v>2018</v>
      </c>
      <c r="E95" s="199" t="s">
        <v>2032</v>
      </c>
      <c r="F95" s="193"/>
      <c r="G95" s="193"/>
      <c r="H95" s="193"/>
      <c r="I95" s="204" t="s">
        <v>2022</v>
      </c>
      <c r="J95" s="192" t="s">
        <v>2023</v>
      </c>
      <c r="K95" s="205"/>
      <c r="L95" s="192" t="s">
        <v>2021</v>
      </c>
      <c r="M95" s="193" t="s">
        <v>2019</v>
      </c>
      <c r="N95" s="194" t="s">
        <v>2020</v>
      </c>
      <c r="O95" s="192"/>
    </row>
    <row r="96" spans="1:15" s="160" customFormat="1" ht="25.5" x14ac:dyDescent="0.2">
      <c r="A96" s="185">
        <v>90</v>
      </c>
      <c r="B96" s="192" t="s">
        <v>2041</v>
      </c>
      <c r="C96" s="318" t="s">
        <v>1542</v>
      </c>
      <c r="D96" s="191"/>
      <c r="E96" s="199">
        <v>41963</v>
      </c>
      <c r="F96" s="193"/>
      <c r="G96" s="193"/>
      <c r="H96" s="193"/>
      <c r="I96" s="204"/>
      <c r="J96" s="192"/>
      <c r="K96" s="205"/>
      <c r="L96" s="204" t="s">
        <v>2042</v>
      </c>
      <c r="M96" s="193"/>
      <c r="N96" s="194"/>
      <c r="O96" s="192"/>
    </row>
    <row r="97" spans="1:15" s="160" customFormat="1" ht="25.5" x14ac:dyDescent="0.2">
      <c r="A97" s="185">
        <v>91</v>
      </c>
      <c r="B97" s="192" t="s">
        <v>2043</v>
      </c>
      <c r="C97" s="318" t="s">
        <v>1542</v>
      </c>
      <c r="D97" s="199">
        <v>41911</v>
      </c>
      <c r="E97" s="199">
        <v>41963</v>
      </c>
      <c r="F97" s="193"/>
      <c r="G97" s="193"/>
      <c r="H97" s="193"/>
      <c r="I97" s="204"/>
      <c r="J97" s="192"/>
      <c r="K97" s="205"/>
      <c r="L97" s="192" t="s">
        <v>2044</v>
      </c>
      <c r="M97" s="193" t="s">
        <v>2045</v>
      </c>
      <c r="N97" s="194"/>
      <c r="O97" s="192"/>
    </row>
    <row r="98" spans="1:15" s="160" customFormat="1" x14ac:dyDescent="0.2">
      <c r="A98" s="185">
        <v>92</v>
      </c>
      <c r="B98" s="192" t="s">
        <v>2005</v>
      </c>
      <c r="C98" s="318" t="s">
        <v>1542</v>
      </c>
      <c r="D98" s="191"/>
      <c r="E98" s="199"/>
      <c r="F98" s="193"/>
      <c r="G98" s="193"/>
      <c r="H98" s="193"/>
      <c r="I98" s="204"/>
      <c r="J98" s="192"/>
      <c r="K98" s="205"/>
      <c r="L98" s="192" t="s">
        <v>1974</v>
      </c>
      <c r="M98" s="193"/>
      <c r="N98" s="194"/>
      <c r="O98" s="192"/>
    </row>
    <row r="99" spans="1:15" s="160" customFormat="1" x14ac:dyDescent="0.2">
      <c r="A99" s="185">
        <v>93</v>
      </c>
      <c r="B99" s="192" t="s">
        <v>2009</v>
      </c>
      <c r="C99" s="318" t="s">
        <v>1542</v>
      </c>
      <c r="D99" s="191"/>
      <c r="E99" s="199"/>
      <c r="F99" s="193"/>
      <c r="G99" s="193"/>
      <c r="H99" s="193"/>
      <c r="I99" s="204"/>
      <c r="J99" s="192"/>
      <c r="K99" s="205"/>
      <c r="L99" s="192" t="s">
        <v>1974</v>
      </c>
      <c r="M99" s="193"/>
      <c r="N99" s="194"/>
      <c r="O99" s="192"/>
    </row>
    <row r="100" spans="1:15" s="160" customFormat="1" x14ac:dyDescent="0.2">
      <c r="A100" s="185">
        <v>94</v>
      </c>
      <c r="B100" s="192" t="s">
        <v>2012</v>
      </c>
      <c r="C100" s="318" t="s">
        <v>1542</v>
      </c>
      <c r="D100" s="191"/>
      <c r="E100" s="199"/>
      <c r="F100" s="193"/>
      <c r="G100" s="193"/>
      <c r="H100" s="193"/>
      <c r="I100" s="204"/>
      <c r="J100" s="192"/>
      <c r="K100" s="205"/>
      <c r="L100" s="192" t="s">
        <v>1974</v>
      </c>
      <c r="M100" s="193"/>
      <c r="N100" s="194"/>
      <c r="O100" s="192"/>
    </row>
    <row r="101" spans="1:15" s="160" customFormat="1" ht="25.5" x14ac:dyDescent="0.2">
      <c r="A101" s="185">
        <v>95</v>
      </c>
      <c r="B101" s="192" t="s">
        <v>2046</v>
      </c>
      <c r="C101" s="318" t="s">
        <v>1542</v>
      </c>
      <c r="D101" s="191"/>
      <c r="E101" s="199"/>
      <c r="F101" s="193"/>
      <c r="G101" s="193"/>
      <c r="H101" s="193"/>
      <c r="I101" s="204"/>
      <c r="J101" s="192"/>
      <c r="K101" s="205"/>
      <c r="L101" s="192" t="s">
        <v>1974</v>
      </c>
      <c r="M101" s="193"/>
      <c r="N101" s="194"/>
      <c r="O101" s="192"/>
    </row>
    <row r="102" spans="1:15" s="160" customFormat="1" x14ac:dyDescent="0.2">
      <c r="A102" s="185">
        <v>96</v>
      </c>
      <c r="B102" s="192" t="s">
        <v>2013</v>
      </c>
      <c r="C102" s="318" t="s">
        <v>1542</v>
      </c>
      <c r="D102" s="191"/>
      <c r="E102" s="199"/>
      <c r="F102" s="193"/>
      <c r="G102" s="193"/>
      <c r="H102" s="193"/>
      <c r="I102" s="204"/>
      <c r="J102" s="192"/>
      <c r="K102" s="205"/>
      <c r="L102" s="192" t="s">
        <v>1974</v>
      </c>
      <c r="M102" s="193"/>
      <c r="N102" s="194"/>
      <c r="O102" s="192"/>
    </row>
    <row r="103" spans="1:15" s="160" customFormat="1" ht="25.5" x14ac:dyDescent="0.2">
      <c r="A103" s="185">
        <v>97</v>
      </c>
      <c r="B103" s="192" t="s">
        <v>1994</v>
      </c>
      <c r="C103" s="318" t="s">
        <v>1542</v>
      </c>
      <c r="D103" s="191"/>
      <c r="E103" s="199"/>
      <c r="F103" s="193"/>
      <c r="G103" s="193"/>
      <c r="H103" s="193"/>
      <c r="I103" s="204"/>
      <c r="J103" s="192"/>
      <c r="K103" s="205"/>
      <c r="L103" s="192" t="s">
        <v>1974</v>
      </c>
      <c r="M103" s="193"/>
      <c r="N103" s="194"/>
      <c r="O103" s="192"/>
    </row>
    <row r="104" spans="1:15" s="160" customFormat="1" x14ac:dyDescent="0.2">
      <c r="A104" s="185">
        <v>97</v>
      </c>
      <c r="B104" s="192" t="s">
        <v>2078</v>
      </c>
      <c r="C104" s="318" t="s">
        <v>1542</v>
      </c>
      <c r="D104" s="199">
        <v>41953</v>
      </c>
      <c r="E104" s="199">
        <v>41953</v>
      </c>
      <c r="F104" s="193"/>
      <c r="G104" s="193"/>
      <c r="H104" s="193"/>
      <c r="I104" s="204"/>
      <c r="J104" s="192"/>
      <c r="K104" s="205"/>
      <c r="L104" s="192" t="s">
        <v>2079</v>
      </c>
      <c r="M104" s="193"/>
      <c r="N104" s="194"/>
      <c r="O104" s="192" t="s">
        <v>2080</v>
      </c>
    </row>
    <row r="105" spans="1:15" s="160" customFormat="1" ht="25.5" x14ac:dyDescent="0.2">
      <c r="A105" s="185">
        <v>97</v>
      </c>
      <c r="B105" s="192" t="s">
        <v>2081</v>
      </c>
      <c r="C105" s="191" t="s">
        <v>1595</v>
      </c>
      <c r="D105" s="199">
        <v>41953</v>
      </c>
      <c r="E105" s="199"/>
      <c r="F105" s="193"/>
      <c r="G105" s="193"/>
      <c r="H105" s="193"/>
      <c r="I105" s="204"/>
      <c r="J105" s="192"/>
      <c r="K105" s="205"/>
      <c r="L105" s="192" t="s">
        <v>2082</v>
      </c>
      <c r="M105" s="193"/>
      <c r="N105" s="194"/>
      <c r="O105" s="192" t="s">
        <v>2083</v>
      </c>
    </row>
    <row r="106" spans="1:15" s="160" customFormat="1" x14ac:dyDescent="0.2">
      <c r="A106" s="185">
        <v>97</v>
      </c>
      <c r="B106" s="192" t="s">
        <v>2084</v>
      </c>
      <c r="C106" s="318" t="s">
        <v>1542</v>
      </c>
      <c r="D106" s="191" t="s">
        <v>2086</v>
      </c>
      <c r="E106" s="191" t="s">
        <v>2086</v>
      </c>
      <c r="F106" s="193"/>
      <c r="G106" s="193"/>
      <c r="H106" s="193"/>
      <c r="I106" s="204"/>
      <c r="J106" s="192"/>
      <c r="K106" s="205"/>
      <c r="L106" s="192" t="s">
        <v>1840</v>
      </c>
      <c r="M106" s="193"/>
      <c r="N106" s="194"/>
      <c r="O106" s="192" t="s">
        <v>2080</v>
      </c>
    </row>
    <row r="107" spans="1:15" s="160" customFormat="1" x14ac:dyDescent="0.2">
      <c r="A107" s="185">
        <v>97</v>
      </c>
      <c r="B107" s="192" t="s">
        <v>2084</v>
      </c>
      <c r="C107" s="318" t="s">
        <v>1595</v>
      </c>
      <c r="D107" s="191" t="s">
        <v>2086</v>
      </c>
      <c r="E107" s="191" t="s">
        <v>2086</v>
      </c>
      <c r="F107" s="193"/>
      <c r="G107" s="193"/>
      <c r="H107" s="193"/>
      <c r="I107" s="204"/>
      <c r="J107" s="192"/>
      <c r="K107" s="205"/>
      <c r="L107" s="192" t="s">
        <v>1840</v>
      </c>
      <c r="M107" s="193"/>
      <c r="N107" s="194"/>
      <c r="O107" s="192" t="s">
        <v>2080</v>
      </c>
    </row>
    <row r="108" spans="1:15" s="160" customFormat="1" x14ac:dyDescent="0.2">
      <c r="A108" s="185">
        <v>97</v>
      </c>
      <c r="B108" s="192" t="s">
        <v>2085</v>
      </c>
      <c r="C108" s="318" t="s">
        <v>1542</v>
      </c>
      <c r="D108" s="191" t="s">
        <v>2086</v>
      </c>
      <c r="E108" s="191" t="s">
        <v>2086</v>
      </c>
      <c r="F108" s="193"/>
      <c r="G108" s="193"/>
      <c r="H108" s="193"/>
      <c r="I108" s="204"/>
      <c r="J108" s="192"/>
      <c r="K108" s="205"/>
      <c r="L108" s="192" t="s">
        <v>1840</v>
      </c>
      <c r="M108" s="193"/>
      <c r="N108" s="194"/>
      <c r="O108" s="192" t="s">
        <v>2080</v>
      </c>
    </row>
    <row r="109" spans="1:15" s="160" customFormat="1" x14ac:dyDescent="0.2">
      <c r="A109" s="185">
        <v>97</v>
      </c>
      <c r="B109" s="192" t="s">
        <v>2085</v>
      </c>
      <c r="C109" s="318" t="s">
        <v>1595</v>
      </c>
      <c r="D109" s="191" t="s">
        <v>2086</v>
      </c>
      <c r="E109" s="191" t="s">
        <v>2086</v>
      </c>
      <c r="F109" s="193"/>
      <c r="G109" s="193"/>
      <c r="H109" s="193"/>
      <c r="I109" s="204"/>
      <c r="J109" s="192"/>
      <c r="K109" s="205"/>
      <c r="L109" s="192" t="s">
        <v>1840</v>
      </c>
      <c r="M109" s="193"/>
      <c r="N109" s="194"/>
      <c r="O109" s="192" t="s">
        <v>2080</v>
      </c>
    </row>
    <row r="110" spans="1:15" s="160" customFormat="1" x14ac:dyDescent="0.2">
      <c r="A110" s="185">
        <v>97</v>
      </c>
      <c r="B110" s="192" t="s">
        <v>2093</v>
      </c>
      <c r="C110" s="318"/>
      <c r="D110" s="191"/>
      <c r="E110" s="199"/>
      <c r="F110" s="193"/>
      <c r="G110" s="193"/>
      <c r="H110" s="193"/>
      <c r="I110" s="204"/>
      <c r="J110" s="192"/>
      <c r="K110" s="205"/>
      <c r="L110" s="192" t="s">
        <v>2094</v>
      </c>
      <c r="M110" s="193"/>
      <c r="N110" s="194"/>
      <c r="O110" s="192"/>
    </row>
    <row r="111" spans="1:15" s="160" customFormat="1" ht="25.5" x14ac:dyDescent="0.2">
      <c r="A111" s="185">
        <v>97</v>
      </c>
      <c r="B111" s="192" t="s">
        <v>2148</v>
      </c>
      <c r="C111" s="318"/>
      <c r="D111" s="191"/>
      <c r="E111" s="199"/>
      <c r="F111" s="193"/>
      <c r="G111" s="193"/>
      <c r="H111" s="193"/>
      <c r="I111" s="204"/>
      <c r="J111" s="192"/>
      <c r="K111" s="205"/>
      <c r="L111" s="192" t="s">
        <v>2149</v>
      </c>
      <c r="M111" s="342" t="s">
        <v>2150</v>
      </c>
      <c r="N111" s="194" t="s">
        <v>2151</v>
      </c>
      <c r="O111" s="192" t="s">
        <v>2152</v>
      </c>
    </row>
    <row r="112" spans="1:15" s="160" customFormat="1" x14ac:dyDescent="0.2">
      <c r="A112" s="185">
        <v>97</v>
      </c>
      <c r="B112" s="192" t="s">
        <v>15</v>
      </c>
      <c r="C112" s="318"/>
      <c r="D112" s="191"/>
      <c r="E112" s="199"/>
      <c r="F112" s="193"/>
      <c r="G112" s="193"/>
      <c r="H112" s="193"/>
      <c r="I112" s="204"/>
      <c r="J112" s="192"/>
      <c r="K112" s="205"/>
      <c r="L112" s="192" t="s">
        <v>2149</v>
      </c>
      <c r="M112" s="342" t="s">
        <v>2150</v>
      </c>
      <c r="N112" s="194" t="s">
        <v>2151</v>
      </c>
      <c r="O112" s="192"/>
    </row>
    <row r="113" spans="1:15" s="160" customFormat="1" ht="25.5" x14ac:dyDescent="0.2">
      <c r="A113" s="185">
        <v>97</v>
      </c>
      <c r="B113" s="192" t="s">
        <v>2171</v>
      </c>
      <c r="C113" s="318" t="s">
        <v>1542</v>
      </c>
      <c r="D113" s="199">
        <v>41989</v>
      </c>
      <c r="E113" s="199"/>
      <c r="F113" s="193"/>
      <c r="G113" s="193"/>
      <c r="H113" s="193"/>
      <c r="I113" s="204"/>
      <c r="J113" s="192"/>
      <c r="K113" s="205"/>
      <c r="L113" s="192" t="s">
        <v>2172</v>
      </c>
      <c r="M113" s="342"/>
      <c r="N113" s="194"/>
      <c r="O113" s="192"/>
    </row>
    <row r="114" spans="1:15" s="160" customFormat="1" x14ac:dyDescent="0.2">
      <c r="A114" s="185">
        <v>97</v>
      </c>
      <c r="B114" s="192" t="s">
        <v>2173</v>
      </c>
      <c r="C114" s="318" t="s">
        <v>2174</v>
      </c>
      <c r="D114" s="191" t="s">
        <v>2175</v>
      </c>
      <c r="E114" s="199" t="s">
        <v>2176</v>
      </c>
      <c r="F114" s="193"/>
      <c r="G114" s="193"/>
      <c r="H114" s="193"/>
      <c r="I114" s="204"/>
      <c r="J114" s="192"/>
      <c r="K114" s="205"/>
      <c r="L114" s="192" t="s">
        <v>2177</v>
      </c>
      <c r="M114" s="342"/>
      <c r="N114" s="194"/>
      <c r="O114" s="192"/>
    </row>
    <row r="115" spans="1:15" s="160" customFormat="1" ht="25.5" x14ac:dyDescent="0.2">
      <c r="A115" s="185">
        <v>97</v>
      </c>
      <c r="B115" s="192" t="s">
        <v>2178</v>
      </c>
      <c r="C115" s="318" t="s">
        <v>1595</v>
      </c>
      <c r="D115" s="191" t="s">
        <v>2179</v>
      </c>
      <c r="E115" s="199"/>
      <c r="F115" s="193"/>
      <c r="G115" s="193"/>
      <c r="H115" s="193"/>
      <c r="I115" s="204"/>
      <c r="J115" s="192"/>
      <c r="K115" s="205"/>
      <c r="L115" s="192" t="s">
        <v>2172</v>
      </c>
      <c r="M115" s="342"/>
      <c r="N115" s="194"/>
      <c r="O115" s="192"/>
    </row>
    <row r="116" spans="1:15" s="160" customFormat="1" x14ac:dyDescent="0.2">
      <c r="A116" s="185">
        <v>97</v>
      </c>
      <c r="B116" s="192"/>
      <c r="C116" s="318"/>
      <c r="D116" s="191"/>
      <c r="E116" s="199"/>
      <c r="F116" s="193"/>
      <c r="G116" s="193"/>
      <c r="H116" s="193"/>
      <c r="I116" s="204"/>
      <c r="J116" s="192"/>
      <c r="K116" s="205"/>
      <c r="L116" s="192"/>
      <c r="M116" s="342"/>
      <c r="N116" s="194"/>
      <c r="O116" s="192"/>
    </row>
    <row r="117" spans="1:15" s="160" customFormat="1" x14ac:dyDescent="0.2">
      <c r="A117" s="185"/>
      <c r="B117" s="192"/>
      <c r="C117" s="318"/>
      <c r="D117" s="191"/>
      <c r="E117" s="199"/>
      <c r="F117" s="193"/>
      <c r="G117" s="193"/>
      <c r="H117" s="193"/>
      <c r="I117" s="204"/>
      <c r="J117" s="192"/>
      <c r="K117" s="205"/>
      <c r="L117" s="192"/>
      <c r="M117" s="342"/>
      <c r="N117" s="194"/>
      <c r="O117" s="192"/>
    </row>
    <row r="118" spans="1:15" s="160" customFormat="1" x14ac:dyDescent="0.2">
      <c r="A118" s="185"/>
      <c r="B118" s="192"/>
      <c r="C118" s="318"/>
      <c r="D118" s="191"/>
      <c r="E118" s="199"/>
      <c r="F118" s="193"/>
      <c r="G118" s="193"/>
      <c r="H118" s="193"/>
      <c r="I118" s="204"/>
      <c r="J118" s="192"/>
      <c r="K118" s="205"/>
      <c r="L118" s="192"/>
      <c r="M118" s="342"/>
      <c r="N118" s="194"/>
      <c r="O118" s="192"/>
    </row>
    <row r="119" spans="1:15" s="160" customFormat="1" x14ac:dyDescent="0.2">
      <c r="A119" s="185"/>
      <c r="B119" s="192"/>
      <c r="C119" s="318"/>
      <c r="D119" s="191"/>
      <c r="E119" s="199"/>
      <c r="F119" s="193"/>
      <c r="G119" s="193"/>
      <c r="H119" s="193"/>
      <c r="I119" s="204"/>
      <c r="J119" s="192"/>
      <c r="K119" s="205"/>
      <c r="L119" s="192"/>
      <c r="M119" s="342"/>
      <c r="N119" s="194"/>
      <c r="O119" s="192"/>
    </row>
    <row r="120" spans="1:15" s="160" customFormat="1" x14ac:dyDescent="0.2">
      <c r="A120" s="185"/>
      <c r="B120" s="192"/>
      <c r="C120" s="318"/>
      <c r="D120" s="191"/>
      <c r="E120" s="199"/>
      <c r="F120" s="193"/>
      <c r="G120" s="193"/>
      <c r="H120" s="193"/>
      <c r="I120" s="204"/>
      <c r="J120" s="192"/>
      <c r="K120" s="205"/>
      <c r="L120" s="192"/>
      <c r="M120" s="342"/>
      <c r="N120" s="194"/>
      <c r="O120" s="192"/>
    </row>
    <row r="121" spans="1:15" s="160" customFormat="1" x14ac:dyDescent="0.2">
      <c r="A121" s="185"/>
      <c r="B121" s="192"/>
      <c r="C121" s="318"/>
      <c r="D121" s="191"/>
      <c r="E121" s="199"/>
      <c r="F121" s="193"/>
      <c r="G121" s="193"/>
      <c r="H121" s="193"/>
      <c r="I121" s="204"/>
      <c r="J121" s="192"/>
      <c r="K121" s="205"/>
      <c r="L121" s="192"/>
      <c r="M121" s="342"/>
      <c r="N121" s="194"/>
      <c r="O121" s="192"/>
    </row>
    <row r="122" spans="1:15" s="160" customFormat="1" x14ac:dyDescent="0.2">
      <c r="A122" s="185"/>
      <c r="B122" s="192"/>
      <c r="C122" s="318"/>
      <c r="D122" s="191"/>
      <c r="E122" s="199"/>
      <c r="F122" s="193"/>
      <c r="G122" s="193"/>
      <c r="H122" s="193"/>
      <c r="I122" s="204"/>
      <c r="J122" s="192"/>
      <c r="K122" s="205"/>
      <c r="L122" s="192"/>
      <c r="M122" s="342"/>
      <c r="N122" s="194"/>
      <c r="O122" s="192"/>
    </row>
    <row r="123" spans="1:15" s="160" customFormat="1" x14ac:dyDescent="0.2">
      <c r="A123" s="185"/>
      <c r="B123" s="192"/>
      <c r="C123" s="318"/>
      <c r="D123" s="191"/>
      <c r="E123" s="199"/>
      <c r="F123" s="193"/>
      <c r="G123" s="193"/>
      <c r="H123" s="193"/>
      <c r="I123" s="204"/>
      <c r="J123" s="192"/>
      <c r="K123" s="205"/>
      <c r="L123" s="192"/>
      <c r="M123" s="342"/>
      <c r="N123" s="194"/>
      <c r="O123" s="192"/>
    </row>
    <row r="124" spans="1:15" s="160" customFormat="1" x14ac:dyDescent="0.2">
      <c r="A124" s="185"/>
      <c r="B124" s="192"/>
      <c r="C124" s="318"/>
      <c r="D124" s="191"/>
      <c r="E124" s="199"/>
      <c r="F124" s="193"/>
      <c r="G124" s="193"/>
      <c r="H124" s="193"/>
      <c r="I124" s="204"/>
      <c r="J124" s="192"/>
      <c r="K124" s="205"/>
      <c r="L124" s="192"/>
      <c r="M124" s="193"/>
      <c r="N124" s="194"/>
      <c r="O124" s="192"/>
    </row>
    <row r="125" spans="1:15" s="160" customFormat="1" x14ac:dyDescent="0.2">
      <c r="A125" s="185"/>
      <c r="B125" s="192"/>
      <c r="C125" s="318"/>
      <c r="D125" s="191"/>
      <c r="E125" s="199"/>
      <c r="F125" s="193"/>
      <c r="G125" s="193"/>
      <c r="H125" s="193"/>
      <c r="I125" s="204"/>
      <c r="J125" s="192"/>
      <c r="K125" s="205"/>
      <c r="L125" s="192"/>
      <c r="M125" s="193"/>
      <c r="N125" s="194"/>
      <c r="O125" s="192"/>
    </row>
    <row r="126" spans="1:15" s="160" customFormat="1" x14ac:dyDescent="0.2">
      <c r="A126" s="185"/>
      <c r="B126" s="196"/>
      <c r="C126" s="195"/>
      <c r="D126" s="195"/>
      <c r="E126" s="245"/>
      <c r="F126" s="197"/>
      <c r="G126" s="197"/>
      <c r="H126" s="197"/>
      <c r="I126" s="246"/>
      <c r="J126" s="196"/>
      <c r="K126" s="247"/>
      <c r="L126" s="196"/>
      <c r="M126" s="196"/>
      <c r="N126" s="307"/>
      <c r="O126" s="196"/>
    </row>
    <row r="127" spans="1:15" s="159" customFormat="1" x14ac:dyDescent="0.2">
      <c r="A127" s="301"/>
      <c r="B127" s="302"/>
      <c r="C127" s="301"/>
      <c r="D127" s="301"/>
      <c r="E127" s="303"/>
      <c r="I127" s="304"/>
      <c r="J127" s="302"/>
      <c r="K127" s="305"/>
      <c r="L127" s="302"/>
      <c r="N127" s="306"/>
      <c r="O127" s="302"/>
    </row>
    <row r="128" spans="1:15" s="159" customFormat="1" x14ac:dyDescent="0.2">
      <c r="A128" s="301"/>
      <c r="B128" s="302"/>
      <c r="C128" s="301"/>
      <c r="D128" s="301"/>
      <c r="E128" s="303"/>
      <c r="I128" s="304"/>
      <c r="J128" s="302"/>
      <c r="K128" s="306"/>
      <c r="L128" s="302"/>
      <c r="N128" s="306"/>
      <c r="O128" s="302"/>
    </row>
    <row r="129" spans="1:15" s="159" customFormat="1" x14ac:dyDescent="0.2">
      <c r="A129" s="301"/>
      <c r="B129" s="302"/>
      <c r="C129" s="301"/>
      <c r="D129" s="301"/>
      <c r="E129" s="303"/>
      <c r="I129" s="304"/>
      <c r="J129" s="302"/>
      <c r="K129" s="305"/>
      <c r="L129" s="302"/>
      <c r="N129" s="306"/>
      <c r="O129" s="302"/>
    </row>
    <row r="157" spans="4:4" x14ac:dyDescent="0.2">
      <c r="D157" s="336" t="s">
        <v>1986</v>
      </c>
    </row>
  </sheetData>
  <mergeCells count="11">
    <mergeCell ref="P3:P4"/>
    <mergeCell ref="O3:O4"/>
    <mergeCell ref="A1:N1"/>
    <mergeCell ref="A3:A4"/>
    <mergeCell ref="B3:B4"/>
    <mergeCell ref="C3:C4"/>
    <mergeCell ref="E3:E4"/>
    <mergeCell ref="F3:H3"/>
    <mergeCell ref="I3:K3"/>
    <mergeCell ref="L3:N3"/>
    <mergeCell ref="D3:D4"/>
  </mergeCells>
  <hyperlinks>
    <hyperlink ref="K7" r:id="rId1"/>
    <hyperlink ref="N8" r:id="rId2"/>
    <hyperlink ref="N9" r:id="rId3"/>
    <hyperlink ref="N7" r:id="rId4"/>
    <hyperlink ref="N14" r:id="rId5"/>
    <hyperlink ref="N15" r:id="rId6"/>
    <hyperlink ref="N16" r:id="rId7"/>
    <hyperlink ref="K22" r:id="rId8"/>
    <hyperlink ref="K23" r:id="rId9"/>
    <hyperlink ref="N25" r:id="rId10"/>
    <hyperlink ref="K32" r:id="rId11"/>
    <hyperlink ref="N32" r:id="rId12"/>
    <hyperlink ref="N33" r:id="rId13"/>
    <hyperlink ref="N34" r:id="rId14"/>
    <hyperlink ref="N36" r:id="rId15"/>
    <hyperlink ref="N44" r:id="rId16"/>
    <hyperlink ref="N45" r:id="rId17"/>
    <hyperlink ref="K63" r:id="rId18"/>
    <hyperlink ref="K61" r:id="rId19"/>
    <hyperlink ref="N79" r:id="rId20"/>
    <hyperlink ref="N80" r:id="rId21"/>
    <hyperlink ref="N94" r:id="rId22"/>
    <hyperlink ref="N95" r:id="rId23"/>
    <hyperlink ref="N111" r:id="rId24"/>
    <hyperlink ref="N112" r:id="rId25"/>
  </hyperlinks>
  <pageMargins left="0.25" right="0.25" top="0.75" bottom="0.75" header="0.3" footer="0.3"/>
  <pageSetup paperSize="5" scale="70" orientation="landscape" horizontalDpi="4294967293" r:id="rId26"/>
  <drawing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3"/>
  <sheetViews>
    <sheetView showGridLines="0" view="pageBreakPreview" topLeftCell="A16" zoomScaleSheetLayoutView="100" workbookViewId="0">
      <selection activeCell="A32" sqref="A32:I32"/>
    </sheetView>
  </sheetViews>
  <sheetFormatPr defaultRowHeight="12.75" x14ac:dyDescent="0.2"/>
  <cols>
    <col min="1" max="1" width="4.28515625" style="55" customWidth="1"/>
    <col min="2" max="2" width="5.5703125" style="55" customWidth="1"/>
    <col min="3" max="3" width="33.5703125" style="56" customWidth="1"/>
    <col min="4" max="4" width="20.85546875" style="108" customWidth="1"/>
    <col min="5" max="5" width="1.42578125" style="55" customWidth="1"/>
    <col min="6" max="6" width="20.28515625" style="108" customWidth="1"/>
    <col min="7" max="7" width="16.7109375" style="108" customWidth="1"/>
    <col min="8" max="8" width="16" style="108" bestFit="1" customWidth="1"/>
    <col min="9" max="9" width="24.85546875" style="56" customWidth="1"/>
    <col min="10" max="16" width="0" hidden="1" customWidth="1"/>
  </cols>
  <sheetData>
    <row r="1" spans="1:9" ht="26.25" x14ac:dyDescent="0.2">
      <c r="A1" s="347" t="s">
        <v>1321</v>
      </c>
      <c r="B1" s="347"/>
      <c r="C1" s="347"/>
      <c r="D1" s="347"/>
      <c r="E1" s="347"/>
      <c r="F1" s="347"/>
      <c r="G1" s="347"/>
      <c r="H1" s="347"/>
      <c r="I1" s="347"/>
    </row>
    <row r="2" spans="1:9" ht="26.25" x14ac:dyDescent="0.2">
      <c r="A2" s="347" t="s">
        <v>1322</v>
      </c>
      <c r="B2" s="347"/>
      <c r="C2" s="347"/>
      <c r="D2" s="347"/>
      <c r="E2" s="347"/>
      <c r="F2" s="347"/>
      <c r="G2" s="347"/>
      <c r="H2" s="347"/>
      <c r="I2" s="347"/>
    </row>
    <row r="3" spans="1:9" x14ac:dyDescent="0.2">
      <c r="H3" s="108" t="s">
        <v>431</v>
      </c>
    </row>
    <row r="4" spans="1:9" x14ac:dyDescent="0.2">
      <c r="A4" s="57" t="s">
        <v>217</v>
      </c>
      <c r="B4" s="256" t="s">
        <v>463</v>
      </c>
      <c r="C4" s="256" t="s">
        <v>218</v>
      </c>
      <c r="D4" s="349" t="s">
        <v>464</v>
      </c>
      <c r="E4" s="350"/>
      <c r="F4" s="351"/>
      <c r="G4" s="256" t="s">
        <v>451</v>
      </c>
      <c r="H4" s="256" t="s">
        <v>452</v>
      </c>
      <c r="I4" s="59" t="s">
        <v>465</v>
      </c>
    </row>
    <row r="5" spans="1:9" x14ac:dyDescent="0.2">
      <c r="A5" s="343" t="s">
        <v>569</v>
      </c>
      <c r="B5" s="344"/>
      <c r="C5" s="344"/>
      <c r="D5" s="344"/>
      <c r="E5" s="344"/>
      <c r="F5" s="344"/>
      <c r="G5" s="344"/>
      <c r="H5" s="344"/>
      <c r="I5" s="345"/>
    </row>
    <row r="6" spans="1:9" x14ac:dyDescent="0.2">
      <c r="A6" s="343" t="s">
        <v>570</v>
      </c>
      <c r="B6" s="344"/>
      <c r="C6" s="344"/>
      <c r="D6" s="344"/>
      <c r="E6" s="344"/>
      <c r="F6" s="344"/>
      <c r="G6" s="344"/>
      <c r="H6" s="344"/>
      <c r="I6" s="345"/>
    </row>
    <row r="7" spans="1:9" ht="60" x14ac:dyDescent="0.2">
      <c r="A7" s="220">
        <v>1</v>
      </c>
      <c r="B7" s="76" t="s">
        <v>167</v>
      </c>
      <c r="C7" s="81" t="s">
        <v>1283</v>
      </c>
      <c r="D7" s="225" t="s">
        <v>1284</v>
      </c>
      <c r="E7" s="225" t="s">
        <v>445</v>
      </c>
      <c r="F7" s="81" t="s">
        <v>1285</v>
      </c>
      <c r="G7" s="83">
        <v>41276</v>
      </c>
      <c r="H7" s="113">
        <f>+G7+(365*1)</f>
        <v>41641</v>
      </c>
      <c r="I7" s="77" t="s">
        <v>1286</v>
      </c>
    </row>
    <row r="8" spans="1:9" x14ac:dyDescent="0.2">
      <c r="A8" s="220">
        <v>2</v>
      </c>
      <c r="B8" s="76" t="s">
        <v>51</v>
      </c>
      <c r="C8" s="81" t="s">
        <v>1216</v>
      </c>
      <c r="D8" s="225" t="s">
        <v>1217</v>
      </c>
      <c r="E8" s="225" t="s">
        <v>445</v>
      </c>
      <c r="F8" s="81" t="s">
        <v>1218</v>
      </c>
      <c r="G8" s="83">
        <v>41302</v>
      </c>
      <c r="H8" s="229">
        <f>+G8+(365*5)</f>
        <v>43127</v>
      </c>
      <c r="I8" s="77" t="s">
        <v>102</v>
      </c>
    </row>
    <row r="9" spans="1:9" ht="38.25" customHeight="1" x14ac:dyDescent="0.2">
      <c r="A9" s="220">
        <v>3</v>
      </c>
      <c r="B9" s="76" t="s">
        <v>167</v>
      </c>
      <c r="C9" s="81" t="s">
        <v>1301</v>
      </c>
      <c r="D9" s="225" t="s">
        <v>1302</v>
      </c>
      <c r="E9" s="225" t="s">
        <v>445</v>
      </c>
      <c r="F9" s="81" t="s">
        <v>1303</v>
      </c>
      <c r="G9" s="83">
        <v>41303</v>
      </c>
      <c r="H9" s="113">
        <f>+G9+(365*2)</f>
        <v>42033</v>
      </c>
      <c r="I9" s="77" t="s">
        <v>1304</v>
      </c>
    </row>
    <row r="10" spans="1:9" ht="48.75" customHeight="1" x14ac:dyDescent="0.2">
      <c r="A10" s="220">
        <v>4</v>
      </c>
      <c r="B10" s="76" t="s">
        <v>167</v>
      </c>
      <c r="C10" s="81" t="s">
        <v>1229</v>
      </c>
      <c r="D10" s="225" t="s">
        <v>1230</v>
      </c>
      <c r="E10" s="225" t="s">
        <v>445</v>
      </c>
      <c r="F10" s="81" t="s">
        <v>1231</v>
      </c>
      <c r="G10" s="83" t="s">
        <v>1232</v>
      </c>
      <c r="H10" s="113" t="s">
        <v>1233</v>
      </c>
      <c r="I10" s="77" t="s">
        <v>1234</v>
      </c>
    </row>
    <row r="11" spans="1:9" ht="24" x14ac:dyDescent="0.2">
      <c r="A11" s="220">
        <v>5</v>
      </c>
      <c r="B11" s="76" t="s">
        <v>51</v>
      </c>
      <c r="C11" s="81" t="s">
        <v>1235</v>
      </c>
      <c r="D11" s="225" t="s">
        <v>1236</v>
      </c>
      <c r="E11" s="225" t="s">
        <v>445</v>
      </c>
      <c r="F11" s="81" t="s">
        <v>1237</v>
      </c>
      <c r="G11" s="83">
        <v>41334</v>
      </c>
      <c r="H11" s="228">
        <f>+G11+(365*5)</f>
        <v>43159</v>
      </c>
      <c r="I11" s="77" t="s">
        <v>102</v>
      </c>
    </row>
    <row r="12" spans="1:9" ht="24" x14ac:dyDescent="0.2">
      <c r="A12" s="220">
        <v>6</v>
      </c>
      <c r="B12" s="76" t="s">
        <v>167</v>
      </c>
      <c r="C12" s="81" t="s">
        <v>886</v>
      </c>
      <c r="D12" s="225" t="s">
        <v>1265</v>
      </c>
      <c r="E12" s="225" t="s">
        <v>445</v>
      </c>
      <c r="F12" s="81" t="s">
        <v>1266</v>
      </c>
      <c r="G12" s="83">
        <v>41341</v>
      </c>
      <c r="H12" s="113" t="s">
        <v>1267</v>
      </c>
      <c r="I12" s="77" t="s">
        <v>1268</v>
      </c>
    </row>
    <row r="13" spans="1:9" x14ac:dyDescent="0.2">
      <c r="A13" s="220">
        <v>7</v>
      </c>
      <c r="B13" s="76" t="s">
        <v>51</v>
      </c>
      <c r="C13" s="81" t="s">
        <v>1258</v>
      </c>
      <c r="D13" s="225" t="s">
        <v>1259</v>
      </c>
      <c r="E13" s="225" t="s">
        <v>445</v>
      </c>
      <c r="F13" s="81" t="s">
        <v>1260</v>
      </c>
      <c r="G13" s="83">
        <v>41351</v>
      </c>
      <c r="H13" s="113">
        <f>+G13+(365*5)</f>
        <v>43176</v>
      </c>
      <c r="I13" s="77" t="s">
        <v>102</v>
      </c>
    </row>
    <row r="14" spans="1:9" ht="36" x14ac:dyDescent="0.2">
      <c r="A14" s="220">
        <v>8</v>
      </c>
      <c r="B14" s="76" t="s">
        <v>167</v>
      </c>
      <c r="C14" s="81" t="s">
        <v>1308</v>
      </c>
      <c r="D14" s="225" t="s">
        <v>1310</v>
      </c>
      <c r="E14" s="225" t="s">
        <v>445</v>
      </c>
      <c r="F14" s="81" t="s">
        <v>1311</v>
      </c>
      <c r="G14" s="83">
        <v>41365</v>
      </c>
      <c r="H14" s="113">
        <f>+G14+(365*2)</f>
        <v>42095</v>
      </c>
      <c r="I14" s="77" t="s">
        <v>1309</v>
      </c>
    </row>
    <row r="15" spans="1:9" s="62" customFormat="1" ht="15" customHeight="1" x14ac:dyDescent="0.2">
      <c r="A15" s="220">
        <v>9</v>
      </c>
      <c r="B15" s="76" t="s">
        <v>51</v>
      </c>
      <c r="C15" s="81" t="s">
        <v>1242</v>
      </c>
      <c r="D15" s="225" t="s">
        <v>1243</v>
      </c>
      <c r="E15" s="225" t="s">
        <v>445</v>
      </c>
      <c r="F15" s="81" t="s">
        <v>1244</v>
      </c>
      <c r="G15" s="83">
        <v>41366</v>
      </c>
      <c r="H15" s="228">
        <f>+G15+(365*5)</f>
        <v>43191</v>
      </c>
      <c r="I15" s="77" t="s">
        <v>1245</v>
      </c>
    </row>
    <row r="16" spans="1:9" s="54" customFormat="1" ht="15.75" customHeight="1" x14ac:dyDescent="0.2">
      <c r="A16" s="220">
        <v>10</v>
      </c>
      <c r="B16" s="76" t="s">
        <v>51</v>
      </c>
      <c r="C16" s="81" t="s">
        <v>1279</v>
      </c>
      <c r="D16" s="225" t="s">
        <v>1246</v>
      </c>
      <c r="E16" s="225" t="s">
        <v>445</v>
      </c>
      <c r="F16" s="81" t="s">
        <v>1247</v>
      </c>
      <c r="G16" s="83">
        <v>41368</v>
      </c>
      <c r="H16" s="113">
        <f>+G16+(365*5)</f>
        <v>43193</v>
      </c>
      <c r="I16" s="77" t="s">
        <v>102</v>
      </c>
    </row>
    <row r="17" spans="1:9" s="79" customFormat="1" ht="36" x14ac:dyDescent="0.2">
      <c r="A17" s="220">
        <v>11</v>
      </c>
      <c r="B17" s="76" t="s">
        <v>167</v>
      </c>
      <c r="C17" s="81" t="s">
        <v>1279</v>
      </c>
      <c r="D17" s="225" t="s">
        <v>1253</v>
      </c>
      <c r="E17" s="225" t="s">
        <v>445</v>
      </c>
      <c r="F17" s="81" t="s">
        <v>1251</v>
      </c>
      <c r="G17" s="83">
        <v>41368</v>
      </c>
      <c r="H17" s="113">
        <f>+G17+(365*2)</f>
        <v>42098</v>
      </c>
      <c r="I17" s="77" t="s">
        <v>1252</v>
      </c>
    </row>
    <row r="18" spans="1:9" s="79" customFormat="1" ht="24" x14ac:dyDescent="0.2">
      <c r="A18" s="220">
        <v>12</v>
      </c>
      <c r="B18" s="76" t="s">
        <v>167</v>
      </c>
      <c r="C18" s="81" t="s">
        <v>1279</v>
      </c>
      <c r="D18" s="225" t="s">
        <v>1254</v>
      </c>
      <c r="E18" s="225" t="s">
        <v>445</v>
      </c>
      <c r="F18" s="81" t="s">
        <v>1255</v>
      </c>
      <c r="G18" s="83">
        <v>41368</v>
      </c>
      <c r="H18" s="113">
        <f>+G18+(365*5)</f>
        <v>43193</v>
      </c>
      <c r="I18" s="77" t="s">
        <v>1256</v>
      </c>
    </row>
    <row r="19" spans="1:9" s="79" customFormat="1" ht="60.75" customHeight="1" x14ac:dyDescent="0.2">
      <c r="A19" s="220">
        <v>13</v>
      </c>
      <c r="B19" s="76" t="s">
        <v>167</v>
      </c>
      <c r="C19" s="81" t="s">
        <v>1293</v>
      </c>
      <c r="D19" s="225" t="s">
        <v>1261</v>
      </c>
      <c r="E19" s="225" t="s">
        <v>445</v>
      </c>
      <c r="F19" s="81" t="s">
        <v>1262</v>
      </c>
      <c r="G19" s="83">
        <v>41376</v>
      </c>
      <c r="H19" s="113" t="s">
        <v>1263</v>
      </c>
      <c r="I19" s="77" t="s">
        <v>1264</v>
      </c>
    </row>
    <row r="20" spans="1:9" s="79" customFormat="1" ht="12" x14ac:dyDescent="0.2">
      <c r="A20" s="220">
        <v>14</v>
      </c>
      <c r="B20" s="76" t="s">
        <v>51</v>
      </c>
      <c r="C20" s="81" t="s">
        <v>1276</v>
      </c>
      <c r="D20" s="225" t="s">
        <v>1277</v>
      </c>
      <c r="E20" s="225" t="s">
        <v>445</v>
      </c>
      <c r="F20" s="81" t="s">
        <v>1278</v>
      </c>
      <c r="G20" s="83">
        <v>41395</v>
      </c>
      <c r="H20" s="113">
        <f>+G20+(365*5)</f>
        <v>43220</v>
      </c>
      <c r="I20" s="77" t="s">
        <v>102</v>
      </c>
    </row>
    <row r="21" spans="1:9" s="79" customFormat="1" x14ac:dyDescent="0.2">
      <c r="A21" s="230">
        <v>15</v>
      </c>
      <c r="B21" s="248" t="s">
        <v>51</v>
      </c>
      <c r="C21" s="237" t="s">
        <v>484</v>
      </c>
      <c r="D21" s="239" t="s">
        <v>1323</v>
      </c>
      <c r="E21" s="239" t="s">
        <v>445</v>
      </c>
      <c r="F21" s="237" t="s">
        <v>1324</v>
      </c>
      <c r="G21" s="238">
        <v>41428</v>
      </c>
      <c r="H21" s="240">
        <f>+G21+(365*5)</f>
        <v>43253</v>
      </c>
      <c r="I21" s="219" t="s">
        <v>102</v>
      </c>
    </row>
    <row r="22" spans="1:9" s="79" customFormat="1" ht="15" x14ac:dyDescent="0.2">
      <c r="A22" s="364" t="s">
        <v>587</v>
      </c>
      <c r="B22" s="365"/>
      <c r="C22" s="365"/>
      <c r="D22" s="365"/>
      <c r="E22" s="365"/>
      <c r="F22" s="365"/>
      <c r="G22" s="365"/>
      <c r="H22" s="365"/>
      <c r="I22" s="366"/>
    </row>
    <row r="23" spans="1:9" s="79" customFormat="1" ht="60" x14ac:dyDescent="0.2">
      <c r="A23" s="63">
        <v>1</v>
      </c>
      <c r="B23" s="211" t="s">
        <v>51</v>
      </c>
      <c r="C23" s="7" t="s">
        <v>1281</v>
      </c>
      <c r="D23" s="18"/>
      <c r="E23" s="18" t="s">
        <v>445</v>
      </c>
      <c r="F23" s="18"/>
      <c r="G23" s="41">
        <v>41352</v>
      </c>
      <c r="H23" s="154">
        <f>+G23+(365*3)</f>
        <v>42447</v>
      </c>
      <c r="I23" s="7" t="s">
        <v>1282</v>
      </c>
    </row>
    <row r="24" spans="1:9" s="79" customFormat="1" ht="30" x14ac:dyDescent="0.2">
      <c r="A24" s="63">
        <v>2</v>
      </c>
      <c r="B24" s="211" t="s">
        <v>51</v>
      </c>
      <c r="C24" s="7" t="s">
        <v>1305</v>
      </c>
      <c r="D24" s="18" t="s">
        <v>1306</v>
      </c>
      <c r="E24" s="18" t="s">
        <v>445</v>
      </c>
      <c r="F24" s="18" t="s">
        <v>1307</v>
      </c>
      <c r="G24" s="41">
        <v>41379</v>
      </c>
      <c r="H24" s="154">
        <f>+G24+(365*5)</f>
        <v>43204</v>
      </c>
      <c r="I24" s="68" t="s">
        <v>102</v>
      </c>
    </row>
    <row r="25" spans="1:9" s="79" customFormat="1" ht="12" customHeight="1" x14ac:dyDescent="0.2">
      <c r="A25" s="86"/>
      <c r="B25" s="51"/>
      <c r="C25" s="73"/>
      <c r="D25" s="66"/>
      <c r="E25" s="66"/>
      <c r="F25" s="67"/>
      <c r="G25" s="80"/>
      <c r="H25" s="109"/>
      <c r="I25" s="68"/>
    </row>
    <row r="26" spans="1:9" s="79" customFormat="1" ht="15" x14ac:dyDescent="0.2">
      <c r="A26" s="364" t="s">
        <v>586</v>
      </c>
      <c r="B26" s="365"/>
      <c r="C26" s="365"/>
      <c r="D26" s="365"/>
      <c r="E26" s="365"/>
      <c r="F26" s="365"/>
      <c r="G26" s="365"/>
      <c r="H26" s="365"/>
      <c r="I26" s="366"/>
    </row>
    <row r="27" spans="1:9" s="79" customFormat="1" x14ac:dyDescent="0.2">
      <c r="A27" s="63">
        <v>1</v>
      </c>
      <c r="B27" s="43" t="s">
        <v>51</v>
      </c>
      <c r="C27" s="65" t="s">
        <v>1287</v>
      </c>
      <c r="D27" s="254" t="s">
        <v>1288</v>
      </c>
      <c r="E27" s="144" t="s">
        <v>445</v>
      </c>
      <c r="F27" s="255" t="s">
        <v>1289</v>
      </c>
      <c r="G27" s="151" t="s">
        <v>1313</v>
      </c>
      <c r="H27" s="145">
        <f>+G27+(365*5)</f>
        <v>43221</v>
      </c>
      <c r="I27" s="68" t="s">
        <v>102</v>
      </c>
    </row>
    <row r="28" spans="1:9" s="79" customFormat="1" x14ac:dyDescent="0.2">
      <c r="A28" s="63">
        <v>2</v>
      </c>
      <c r="B28" s="259" t="s">
        <v>51</v>
      </c>
      <c r="C28" s="81" t="s">
        <v>1316</v>
      </c>
      <c r="D28" s="225" t="s">
        <v>1318</v>
      </c>
      <c r="E28" s="225" t="s">
        <v>445</v>
      </c>
      <c r="F28" s="81" t="s">
        <v>1319</v>
      </c>
      <c r="G28" s="83">
        <v>41417</v>
      </c>
      <c r="H28" s="113">
        <f>+G28+(365*5)</f>
        <v>43242</v>
      </c>
      <c r="I28" s="77" t="s">
        <v>102</v>
      </c>
    </row>
    <row r="29" spans="1:9" s="79" customFormat="1" x14ac:dyDescent="0.2">
      <c r="A29" s="63">
        <v>3</v>
      </c>
      <c r="B29" s="259" t="s">
        <v>51</v>
      </c>
      <c r="C29" s="81" t="s">
        <v>1294</v>
      </c>
      <c r="D29" s="225" t="s">
        <v>1327</v>
      </c>
      <c r="E29" s="225" t="s">
        <v>445</v>
      </c>
      <c r="F29" s="81" t="s">
        <v>1328</v>
      </c>
      <c r="G29" s="83">
        <v>41421</v>
      </c>
      <c r="H29" s="113">
        <f>+G29+(365*5)</f>
        <v>43246</v>
      </c>
      <c r="I29" s="77" t="s">
        <v>102</v>
      </c>
    </row>
    <row r="30" spans="1:9" s="79" customFormat="1" x14ac:dyDescent="0.2">
      <c r="A30" s="63">
        <v>4</v>
      </c>
      <c r="B30" s="156" t="s">
        <v>51</v>
      </c>
      <c r="C30" s="65" t="s">
        <v>1320</v>
      </c>
      <c r="D30" s="257" t="s">
        <v>1325</v>
      </c>
      <c r="E30" s="144" t="s">
        <v>445</v>
      </c>
      <c r="F30" s="258" t="s">
        <v>1326</v>
      </c>
      <c r="G30" s="83">
        <v>41425</v>
      </c>
      <c r="H30" s="113">
        <f>+G30+(365*5)</f>
        <v>43250</v>
      </c>
      <c r="I30" s="77" t="s">
        <v>102</v>
      </c>
    </row>
    <row r="31" spans="1:9" s="79" customFormat="1" ht="15.75" customHeight="1" x14ac:dyDescent="0.2">
      <c r="A31" s="249"/>
      <c r="B31" s="250"/>
      <c r="C31" s="250"/>
      <c r="D31" s="250"/>
      <c r="E31" s="250"/>
      <c r="F31" s="250"/>
      <c r="G31" s="250"/>
      <c r="H31" s="250"/>
      <c r="I31" s="251"/>
    </row>
    <row r="32" spans="1:9" s="79" customFormat="1" ht="15.75" customHeight="1" x14ac:dyDescent="0.2">
      <c r="A32" s="364" t="s">
        <v>584</v>
      </c>
      <c r="B32" s="365"/>
      <c r="C32" s="365"/>
      <c r="D32" s="365"/>
      <c r="E32" s="365"/>
      <c r="F32" s="365"/>
      <c r="G32" s="365"/>
      <c r="H32" s="365"/>
      <c r="I32" s="366"/>
    </row>
    <row r="33" spans="1:9" s="79" customFormat="1" ht="12" x14ac:dyDescent="0.2">
      <c r="A33" s="63">
        <v>1</v>
      </c>
      <c r="B33" s="71" t="s">
        <v>237</v>
      </c>
      <c r="C33" s="68" t="s">
        <v>107</v>
      </c>
      <c r="D33" s="254" t="s">
        <v>1297</v>
      </c>
      <c r="E33" s="144" t="s">
        <v>445</v>
      </c>
      <c r="F33" s="255" t="s">
        <v>1298</v>
      </c>
      <c r="G33" s="145">
        <v>41373</v>
      </c>
      <c r="H33" s="145">
        <v>42462</v>
      </c>
      <c r="I33" s="68" t="s">
        <v>667</v>
      </c>
    </row>
    <row r="34" spans="1:9" s="79" customFormat="1" ht="12" x14ac:dyDescent="0.2">
      <c r="A34" s="63">
        <v>2</v>
      </c>
      <c r="B34" s="71" t="s">
        <v>51</v>
      </c>
      <c r="C34" s="68" t="s">
        <v>1295</v>
      </c>
      <c r="D34" s="55" t="s">
        <v>1299</v>
      </c>
      <c r="E34" s="144" t="s">
        <v>445</v>
      </c>
      <c r="F34" s="119" t="s">
        <v>1300</v>
      </c>
      <c r="G34" s="145">
        <v>41408</v>
      </c>
      <c r="H34" s="145">
        <f>+G34+(365*5)</f>
        <v>43233</v>
      </c>
      <c r="I34" s="68" t="s">
        <v>102</v>
      </c>
    </row>
    <row r="35" spans="1:9" s="79" customFormat="1" ht="24" x14ac:dyDescent="0.2">
      <c r="A35" s="63">
        <v>3</v>
      </c>
      <c r="B35" s="71" t="s">
        <v>167</v>
      </c>
      <c r="C35" s="68" t="s">
        <v>1295</v>
      </c>
      <c r="D35" s="55" t="s">
        <v>1299</v>
      </c>
      <c r="E35" s="144" t="s">
        <v>445</v>
      </c>
      <c r="F35" s="119" t="s">
        <v>1300</v>
      </c>
      <c r="G35" s="145">
        <v>41408</v>
      </c>
      <c r="H35" s="145">
        <f>+G35+(365*2)</f>
        <v>42138</v>
      </c>
      <c r="I35" s="68" t="s">
        <v>1296</v>
      </c>
    </row>
    <row r="36" spans="1:9" s="79" customFormat="1" ht="12" x14ac:dyDescent="0.2">
      <c r="A36" s="63">
        <v>4</v>
      </c>
      <c r="B36" s="71" t="s">
        <v>237</v>
      </c>
      <c r="C36" s="68" t="s">
        <v>656</v>
      </c>
      <c r="D36" s="254" t="s">
        <v>659</v>
      </c>
      <c r="E36" s="144" t="s">
        <v>445</v>
      </c>
      <c r="F36" s="255"/>
      <c r="G36" s="145">
        <v>41382</v>
      </c>
      <c r="H36" s="145">
        <f>+G36+(365*2)</f>
        <v>42112</v>
      </c>
      <c r="I36" s="68" t="s">
        <v>661</v>
      </c>
    </row>
    <row r="37" spans="1:9" s="5" customFormat="1" ht="17.25" customHeight="1" x14ac:dyDescent="0.2">
      <c r="A37" s="63"/>
      <c r="B37" s="85"/>
      <c r="C37" s="81"/>
      <c r="D37" s="252"/>
      <c r="E37" s="134"/>
      <c r="F37" s="253"/>
      <c r="G37" s="83"/>
      <c r="H37" s="113"/>
      <c r="I37" s="77"/>
    </row>
    <row r="38" spans="1:9" s="79" customFormat="1" ht="15.75" customHeight="1" x14ac:dyDescent="0.2">
      <c r="A38" s="364" t="s">
        <v>630</v>
      </c>
      <c r="B38" s="365"/>
      <c r="C38" s="365"/>
      <c r="D38" s="365"/>
      <c r="E38" s="365"/>
      <c r="F38" s="365"/>
      <c r="G38" s="365"/>
      <c r="H38" s="365"/>
      <c r="I38" s="366"/>
    </row>
    <row r="39" spans="1:9" s="79" customFormat="1" ht="48" x14ac:dyDescent="0.2">
      <c r="A39" s="63">
        <v>1</v>
      </c>
      <c r="B39" s="201" t="s">
        <v>51</v>
      </c>
      <c r="C39" s="68" t="s">
        <v>1238</v>
      </c>
      <c r="D39" s="144" t="s">
        <v>1239</v>
      </c>
      <c r="E39" s="144" t="s">
        <v>445</v>
      </c>
      <c r="F39" s="157" t="s">
        <v>1240</v>
      </c>
      <c r="G39" s="145">
        <v>41304</v>
      </c>
      <c r="H39" s="145">
        <f>+G39+(365*1)</f>
        <v>41669</v>
      </c>
      <c r="I39" s="68" t="s">
        <v>1241</v>
      </c>
    </row>
    <row r="40" spans="1:9" s="79" customFormat="1" x14ac:dyDescent="0.2">
      <c r="A40" s="63">
        <v>2</v>
      </c>
      <c r="B40" s="201" t="s">
        <v>51</v>
      </c>
      <c r="C40" s="68" t="s">
        <v>1315</v>
      </c>
      <c r="D40" s="144" t="s">
        <v>1224</v>
      </c>
      <c r="E40" s="144" t="s">
        <v>445</v>
      </c>
      <c r="F40" s="157" t="s">
        <v>1225</v>
      </c>
      <c r="G40" s="145">
        <v>41314</v>
      </c>
      <c r="H40" s="145">
        <f>+G40+(365*3)</f>
        <v>42409</v>
      </c>
      <c r="I40" s="68" t="s">
        <v>102</v>
      </c>
    </row>
    <row r="41" spans="1:9" s="5" customFormat="1" ht="17.25" customHeight="1" x14ac:dyDescent="0.2">
      <c r="A41" s="161"/>
      <c r="B41" s="206"/>
      <c r="C41" s="87"/>
      <c r="D41" s="135"/>
      <c r="E41" s="147"/>
      <c r="F41" s="163"/>
      <c r="G41" s="164"/>
      <c r="H41" s="164"/>
      <c r="I41" s="87"/>
    </row>
    <row r="42" spans="1:9" s="54" customFormat="1" ht="12" x14ac:dyDescent="0.2">
      <c r="A42" s="55"/>
      <c r="B42" s="55"/>
      <c r="C42" s="56"/>
      <c r="D42" s="108"/>
      <c r="E42" s="55"/>
      <c r="F42" s="108"/>
      <c r="G42" s="108"/>
      <c r="H42" s="108"/>
      <c r="I42" s="56"/>
    </row>
    <row r="43" spans="1:9" s="54" customFormat="1" ht="12" x14ac:dyDescent="0.2">
      <c r="A43" s="55"/>
      <c r="B43" s="55"/>
      <c r="C43" s="56"/>
      <c r="D43" s="108"/>
      <c r="E43" s="55"/>
      <c r="F43" s="108"/>
      <c r="G43" s="108"/>
      <c r="H43" s="108"/>
      <c r="I43" s="56"/>
    </row>
  </sheetData>
  <mergeCells count="9">
    <mergeCell ref="A38:I38"/>
    <mergeCell ref="A26:I26"/>
    <mergeCell ref="A32:I32"/>
    <mergeCell ref="A22:I22"/>
    <mergeCell ref="A1:I1"/>
    <mergeCell ref="A2:I2"/>
    <mergeCell ref="D4:F4"/>
    <mergeCell ref="A5:I5"/>
    <mergeCell ref="A6:I6"/>
  </mergeCells>
  <hyperlinks>
    <hyperlink ref="B11" r:id="rId1"/>
    <hyperlink ref="B15" r:id="rId2"/>
    <hyperlink ref="B16" r:id="rId3"/>
    <hyperlink ref="B17" r:id="rId4"/>
    <hyperlink ref="B13" r:id="rId5"/>
    <hyperlink ref="B19" r:id="rId6"/>
    <hyperlink ref="B12" r:id="rId7"/>
    <hyperlink ref="B18" r:id="rId8"/>
    <hyperlink ref="B20" r:id="rId9"/>
    <hyperlink ref="B7" r:id="rId10"/>
    <hyperlink ref="B10" r:id="rId11"/>
    <hyperlink ref="B8" r:id="rId12"/>
    <hyperlink ref="B9" r:id="rId13"/>
    <hyperlink ref="B14" r:id="rId14"/>
    <hyperlink ref="B23" r:id="rId15"/>
    <hyperlink ref="B24" r:id="rId16"/>
    <hyperlink ref="B27" r:id="rId17"/>
    <hyperlink ref="B33" r:id="rId18"/>
    <hyperlink ref="B34" r:id="rId19"/>
    <hyperlink ref="B35" r:id="rId20"/>
    <hyperlink ref="B36" r:id="rId21"/>
    <hyperlink ref="B40" r:id="rId22"/>
    <hyperlink ref="B39" r:id="rId23"/>
    <hyperlink ref="B30" r:id="rId24"/>
    <hyperlink ref="B28" r:id="rId25"/>
    <hyperlink ref="B29" r:id="rId26"/>
    <hyperlink ref="B21" r:id="rId27"/>
  </hyperlinks>
  <pageMargins left="0.25" right="0.25" top="0.5" bottom="0.5" header="0.3" footer="0.05"/>
  <pageSetup paperSize="9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Yang Sudah Tidak Berlaku</vt:lpstr>
      <vt:lpstr>00 Lembaga Pemerintah</vt:lpstr>
      <vt:lpstr>01 Swasta-LSM</vt:lpstr>
      <vt:lpstr>02 Perguruan Tinggi</vt:lpstr>
      <vt:lpstr>03 Perusahaan</vt:lpstr>
      <vt:lpstr>04 Lain-Lain</vt:lpstr>
      <vt:lpstr>Rekap</vt:lpstr>
      <vt:lpstr>dATA </vt:lpstr>
      <vt:lpstr>Sheet1</vt:lpstr>
      <vt:lpstr>Sheet2</vt:lpstr>
      <vt:lpstr>'00 Lembaga Pemerintah'!Print_Titles</vt:lpstr>
      <vt:lpstr>'02 Perguruan Tinggi'!Print_Titles</vt:lpstr>
      <vt:lpstr>'03 Perusahaan'!Print_Titles</vt:lpstr>
      <vt:lpstr>'04 Lain-Lain'!Print_Titles</vt:lpstr>
      <vt:lpstr>'Yang Sudah Tidak Berlaku'!Print_Titles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Syachrial</dc:creator>
  <cp:lastModifiedBy>redaktur</cp:lastModifiedBy>
  <cp:lastPrinted>2014-12-18T08:20:45Z</cp:lastPrinted>
  <dcterms:created xsi:type="dcterms:W3CDTF">2009-01-27T04:35:32Z</dcterms:created>
  <dcterms:modified xsi:type="dcterms:W3CDTF">2016-08-25T07:14:10Z</dcterms:modified>
</cp:coreProperties>
</file>