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55" windowHeight="4860" tabRatio="683" activeTab="5"/>
  </bookViews>
  <sheets>
    <sheet name="00 Lembaga Pemerintah" sheetId="1" r:id="rId1"/>
    <sheet name="01 Swasta-LSM" sheetId="2" r:id="rId2"/>
    <sheet name="02 Perguruan Tinggi" sheetId="3" r:id="rId3"/>
    <sheet name="03 Perusahaan" sheetId="4" r:id="rId4"/>
    <sheet name="04 Lain-Lain" sheetId="5" r:id="rId5"/>
    <sheet name="Rekap" sheetId="6" r:id="rId6"/>
  </sheets>
  <definedNames>
    <definedName name="A1_MoU" localSheetId="0">'00 Lembaga Pemerintah'!#REF!</definedName>
    <definedName name="A1_MoU" localSheetId="1">'01 Swasta-LSM'!#REF!</definedName>
    <definedName name="A1_MoU" localSheetId="2">'02 Perguruan Tinggi'!#REF!</definedName>
    <definedName name="A1_MoU" localSheetId="3">'03 Perusahaan'!#REF!</definedName>
    <definedName name="A1_MoU" localSheetId="4">'04 Lain-Lain'!#REF!</definedName>
    <definedName name="_xlnm.Print_Titles" localSheetId="0">'00 Lembaga Pemerintah'!$4:$6</definedName>
    <definedName name="_xlnm.Print_Titles" localSheetId="2">'02 Perguruan Tinggi'!$4:$6</definedName>
    <definedName name="_xlnm.Print_Titles" localSheetId="3">'03 Perusahaan'!$4:$6</definedName>
    <definedName name="_xlnm.Print_Titles" localSheetId="4">'04 Lain-Lain'!$4:$6</definedName>
  </definedNames>
  <calcPr fullCalcOnLoad="1"/>
</workbook>
</file>

<file path=xl/sharedStrings.xml><?xml version="1.0" encoding="utf-8"?>
<sst xmlns="http://schemas.openxmlformats.org/spreadsheetml/2006/main" count="2146" uniqueCount="1058">
  <si>
    <t>WBN/4.3/2629/R</t>
  </si>
  <si>
    <t>24859/H6.5/TU/2010</t>
  </si>
  <si>
    <t>Program Win Back BNI Giro PTN</t>
  </si>
  <si>
    <t>244/H6.5/TU/2011</t>
  </si>
  <si>
    <t>PTB/5/177b/R</t>
  </si>
  <si>
    <t>PIN SMUP 2011</t>
  </si>
  <si>
    <t>Penjualan PIN SMUP 2011</t>
  </si>
  <si>
    <t>2670/H6.5/TU/2011</t>
  </si>
  <si>
    <t>058/TAM-PSU/2011</t>
  </si>
  <si>
    <t>2463/H6.5/TU/2011</t>
  </si>
  <si>
    <t>08/PKS/BDG.UT/I/2010</t>
  </si>
  <si>
    <t>2502/H6.5/TU/2011</t>
  </si>
  <si>
    <t>VI.BDG/PKS.001/2011</t>
  </si>
  <si>
    <t>2439/H6.5/TU/2011</t>
  </si>
  <si>
    <t>B.161-HBL/HLS/02/2011</t>
  </si>
  <si>
    <t>016/BRIS/MOU/10/2010</t>
  </si>
  <si>
    <t>19339/H6.1/TU/2010</t>
  </si>
  <si>
    <t>Dinas Perikanan dan Kelautan Prov. Jabar</t>
  </si>
  <si>
    <t>Provinsi Kepulauan Riau</t>
  </si>
  <si>
    <t>2969/H6.1/TU/2011</t>
  </si>
  <si>
    <t>052/KDHKepri.521.1/2.11</t>
  </si>
  <si>
    <t>Peng. &amp; Penatausahaan dana Unpad &amp; pola Pemberian Bantuan Dana  Pengembangan PT</t>
  </si>
  <si>
    <t>Pendidikan &amp; Penelitian Ketenagalistrikan</t>
  </si>
  <si>
    <t xml:space="preserve">Perjanjian Membangun &amp; Menggu-nakan GD untuk Kantor PT. BNI </t>
  </si>
  <si>
    <t>Pemanfaatan lahan untuk pemban-gunan Galeri ATM &amp; Pembiayaan Pembangunan Galeri ATM</t>
  </si>
  <si>
    <t xml:space="preserve">Kementrian Negara Riset dan Teknologi </t>
  </si>
  <si>
    <t>3742/JO6/TU/2007</t>
  </si>
  <si>
    <t>14076/H6.1/TU/2008</t>
  </si>
  <si>
    <t>1080/JO6/TU/2006</t>
  </si>
  <si>
    <t>8071/JO6/TU/2006</t>
  </si>
  <si>
    <t>2618/JO6/TU/2007</t>
  </si>
  <si>
    <t>4524/JO6/TU/2007</t>
  </si>
  <si>
    <t>9431/JO6/TU/2007</t>
  </si>
  <si>
    <t>11154/JO6/TU/2007</t>
  </si>
  <si>
    <t>6989/H6.1/TU/2008</t>
  </si>
  <si>
    <t>9580/H6.5/TU/2008</t>
  </si>
  <si>
    <t>12387/H6.1/TU/2008</t>
  </si>
  <si>
    <t>Kementerian Kelautan dan Perikanan</t>
  </si>
  <si>
    <t>18002/H6.5/TU/2010</t>
  </si>
  <si>
    <t>/D/KOMINFO/I/2006</t>
  </si>
  <si>
    <t>015/KPK-Unpad/II/2007</t>
  </si>
  <si>
    <t>2-SKB-BPNRI-2007</t>
  </si>
  <si>
    <t>MOU-28/DIR/2007</t>
  </si>
  <si>
    <t>KDP 132/PJ/2007</t>
  </si>
  <si>
    <t>HK.00.04.42.3102</t>
  </si>
  <si>
    <t>9/1/GBI/BSk</t>
  </si>
  <si>
    <t>10/MOU/X/4/2008</t>
  </si>
  <si>
    <t>002901.PK/851/Keu/2007</t>
  </si>
  <si>
    <t>07120/KS.00.01/IV/2008</t>
  </si>
  <si>
    <t>5349/H6.1/TU/2008</t>
  </si>
  <si>
    <t>33/PKS/BDG.Ut/2008</t>
  </si>
  <si>
    <t>10/MSKB/V/2008</t>
  </si>
  <si>
    <t>023/PK/2008</t>
  </si>
  <si>
    <t>Provinsi Maluku Utara</t>
  </si>
  <si>
    <t>800/769.a/2008</t>
  </si>
  <si>
    <t>DIKTI (Direktur Jenderal Pendidikan Tinggi Dep. Pen. Nasional)</t>
  </si>
  <si>
    <t>19777/H6.1/TU/2009</t>
  </si>
  <si>
    <t>2403.63/D/T/2009</t>
  </si>
  <si>
    <t xml:space="preserve">Program Beasiswa BIDIK MISI </t>
  </si>
  <si>
    <t>PT. Alamanda Sejati Utama</t>
  </si>
  <si>
    <t>20194/H6.1/TU/2009</t>
  </si>
  <si>
    <t>01/ASU-MoU/XII/2009</t>
  </si>
  <si>
    <t>MoU</t>
  </si>
  <si>
    <t>Fak. Ilmu Komunikasi Unpad &amp; Fakultas Adab IAIN Imam Bonjol</t>
  </si>
  <si>
    <t>203/Jo6.K1D/FIK/PP/2007</t>
  </si>
  <si>
    <t>IN/8/PP.00.1016/509/2007</t>
  </si>
  <si>
    <t>Bantuan tenaga pengajar dan pembinaan pada program S1 Ilmu Perpustakaan Fakultas Adab IAIN Imam Bonjol Padang</t>
  </si>
  <si>
    <t>Universitas Islam Sultan Agung (Unissila)</t>
  </si>
  <si>
    <t>1613/H6.1/TU/2010</t>
  </si>
  <si>
    <t>0353/C.2/SA/I/2010</t>
  </si>
  <si>
    <t>21/H6.1/TU/2010</t>
  </si>
  <si>
    <t>164/MOU-DIR/SDRA-UNPAD/I/2010</t>
  </si>
  <si>
    <t>17/PKS/BDG.UT/2010</t>
  </si>
  <si>
    <t>4343/H6.5/TU/2010</t>
  </si>
  <si>
    <t>8 Maret 2010</t>
  </si>
  <si>
    <t>9086/H6.1/TU/2008</t>
  </si>
  <si>
    <t>VI.BDG/PKS.055/2008</t>
  </si>
  <si>
    <t>05869/DIR/VIII/2008</t>
  </si>
  <si>
    <t>10725/H6.1/TU/2008</t>
  </si>
  <si>
    <t>8621/H6.5/TU/2008</t>
  </si>
  <si>
    <t>11971/H6.1/TU/2008</t>
  </si>
  <si>
    <t>07/SJ/DKP/KB/X/2008</t>
  </si>
  <si>
    <t>13897/H6.1/TU/2008</t>
  </si>
  <si>
    <t>073/12/Desen</t>
  </si>
  <si>
    <t>446/1292/17/SK/2006</t>
  </si>
  <si>
    <t>6335/H6.1/TU/2008</t>
  </si>
  <si>
    <t>41542/172/PEM.UM</t>
  </si>
  <si>
    <t>073/MoU.16-Bapeda/2008</t>
  </si>
  <si>
    <t>8889/H6.1/TU/2008</t>
  </si>
  <si>
    <t>5476/H6.1/TU/2008</t>
  </si>
  <si>
    <t>11972/H6.1/TU/2008</t>
  </si>
  <si>
    <t>12076/H6.1/TU/2008</t>
  </si>
  <si>
    <t>12211/H6.1/TU/2008</t>
  </si>
  <si>
    <t>13078/H6.1/TU/2008</t>
  </si>
  <si>
    <t>15446/H6.1/TU/2008</t>
  </si>
  <si>
    <t>15171/H6.5/TU/2008</t>
  </si>
  <si>
    <t>11673/H6.1/TU/2008</t>
  </si>
  <si>
    <t>13102a/H6.1/TU/2008</t>
  </si>
  <si>
    <t>14616/H6.1/TU/2008</t>
  </si>
  <si>
    <t>2997/h6.7.fk/DN/2008</t>
  </si>
  <si>
    <t/>
  </si>
  <si>
    <t>Universitas Lampung</t>
  </si>
  <si>
    <t>Star Energy Geothermal (Wayang Windu) Limited</t>
  </si>
  <si>
    <t>11835/H6.1/TU/2010</t>
  </si>
  <si>
    <t>W.O.SER.ER 11737</t>
  </si>
  <si>
    <t>Pusat Pelaporan dan Analisis Transaksi Keuangan (PPATK)</t>
  </si>
  <si>
    <t>11836/H6.5/TU/2010</t>
  </si>
  <si>
    <t>NK-72/1.02/PPATK/06/10</t>
  </si>
  <si>
    <t>11837/H6.5/TU/2010</t>
  </si>
  <si>
    <t>Penelitian dan Pengembangan di bidang Pencegahan dan Pemberantasan Tindak Pidana Pencucian Uang</t>
  </si>
  <si>
    <t>800/1907.a/BKD/2010</t>
  </si>
  <si>
    <t>20013/H6.6/TU/2010</t>
  </si>
  <si>
    <t>Universitas Mataram</t>
  </si>
  <si>
    <t>9513/J18.H/LN.01.04/2006</t>
  </si>
  <si>
    <t>3484/J.26/KL/2006</t>
  </si>
  <si>
    <t>14/K15.A2/LL/2007</t>
  </si>
  <si>
    <t>IN/8/07-01.1/6/469/2007</t>
  </si>
  <si>
    <t>Universitas Andalas</t>
  </si>
  <si>
    <t>5980/JO6/TU/2007</t>
  </si>
  <si>
    <t>Universitas Kristen Maranatha (UKM)</t>
  </si>
  <si>
    <t>Yayasan Bina Pendidikan Insan Indonesia</t>
  </si>
  <si>
    <t>2289a/H6.6/TU/2010</t>
  </si>
  <si>
    <t>Unviversitas Prof.Dr.Moestopo</t>
  </si>
  <si>
    <t>001/K/R/UPDM/II/2006</t>
  </si>
  <si>
    <t>Universitas Sahid Jakarta</t>
  </si>
  <si>
    <t>03/KB/USAHID/VI/2006</t>
  </si>
  <si>
    <t>PKS/012/III/2006/UPNVJ</t>
  </si>
  <si>
    <t>STIA MANDALA INDONESIA</t>
  </si>
  <si>
    <t>042/KETUA/B.O/STIAMI/VII/2007</t>
  </si>
  <si>
    <t>656/UNISMA/RT/II/2008</t>
  </si>
  <si>
    <t>108/REK/P.K.S/XII/2006</t>
  </si>
  <si>
    <t>022/SKB/UKM/V/2008</t>
  </si>
  <si>
    <t>937/PTS.x.41-R/C.06/2008</t>
  </si>
  <si>
    <t>15/Pres-YPC/3/2006</t>
  </si>
  <si>
    <t>070/YPG-CMS/IV/2006</t>
  </si>
  <si>
    <t>141/A.01/B.Peng/IV/2006</t>
  </si>
  <si>
    <t>Yayasan YARSI</t>
  </si>
  <si>
    <t>013/YEKMAS/III/2007</t>
  </si>
  <si>
    <t>04/YUB/IV/2007</t>
  </si>
  <si>
    <t>Tridharma Perguruan Tinggi</t>
  </si>
  <si>
    <t>Hak Kekayaan Intelektual</t>
  </si>
  <si>
    <t>Kepala Pusat Pengembangan Penataran Guru Pertanian Cianjur</t>
  </si>
  <si>
    <t>Tiket Pesawat (discount)</t>
  </si>
  <si>
    <t>Biota Aquatuic</t>
  </si>
  <si>
    <t>5 Desember 1963</t>
  </si>
  <si>
    <t>Tak Terbatas</t>
  </si>
  <si>
    <t>Menteri Kebudayaan dan Pariwisata</t>
  </si>
  <si>
    <t>DL.107/9/4/MKP/2006</t>
  </si>
  <si>
    <t>8356/J06/TU/2006</t>
  </si>
  <si>
    <t>PT. PAL Indoensia (Persero)</t>
  </si>
  <si>
    <t>Yayasan Pendidikan Galuh Ciamis / UNIGAL</t>
  </si>
  <si>
    <t>PT. Krakatau Steel (Persero)</t>
  </si>
  <si>
    <t>Universitas Muhammadiyah Sukabumi (UMMI)</t>
  </si>
  <si>
    <t>PT. Padjadjaran Mitra (PADMA)</t>
  </si>
  <si>
    <t>23212/H6.1/TU/2010</t>
  </si>
  <si>
    <t>004/Padma/X/2010</t>
  </si>
  <si>
    <t>SARNAS/PERJ-01/PPK-03/X/2010</t>
  </si>
  <si>
    <t>Kabupaten Bangka Tengah</t>
  </si>
  <si>
    <t>810/48/BKD/2010</t>
  </si>
  <si>
    <t>893.016/61.BKD.2010</t>
  </si>
  <si>
    <t>463/H6.1/TU/2006</t>
  </si>
  <si>
    <t>0/2/1.0/K/2009</t>
  </si>
  <si>
    <t>PT Grez International</t>
  </si>
  <si>
    <t>Yayasan Universitas Islam Bandung</t>
  </si>
  <si>
    <t>PT. Asuransi Jasa Indonesia (Persero) JASINDO</t>
  </si>
  <si>
    <t>Yayayasan STISIP Tasikmalaya</t>
  </si>
  <si>
    <t>Pencegahan Tindak Pidana Korupsi</t>
  </si>
  <si>
    <t>Program Smart Campus</t>
  </si>
  <si>
    <t>PT. Bank Mandiri (Persero)</t>
  </si>
  <si>
    <t>Dana Talangan Pendidikan</t>
  </si>
  <si>
    <t>Layanan Jasa Perbankan &amp; Pengem. Institusi</t>
  </si>
  <si>
    <t>Bantuan Biaya Pendidikan</t>
  </si>
  <si>
    <t>PT TASPEN (Persero)</t>
  </si>
  <si>
    <t>Penyelengaraan Tax Centre di Unpad</t>
  </si>
  <si>
    <t>Badan Pengawasan Obat dan Makanan</t>
  </si>
  <si>
    <t>Kabupaten Nias Selatan</t>
  </si>
  <si>
    <t>13670/H6.1/TU/2009</t>
  </si>
  <si>
    <t>800/4579/BUP/2009</t>
  </si>
  <si>
    <t>Iptek, Obat, Pangan, Kosmetik, Produk Kompalin</t>
  </si>
  <si>
    <t>Walikota Cilegon</t>
  </si>
  <si>
    <t>PT. Bank CIMB Niaga, Tbk. (Bank Niaga)</t>
  </si>
  <si>
    <t>9983/C6/LL/2006</t>
  </si>
  <si>
    <t>Badan Pertanahan Nasional RI</t>
  </si>
  <si>
    <t>Jan-29/Dir/2007</t>
  </si>
  <si>
    <t>10615/H6.1/TU/2008</t>
  </si>
  <si>
    <t>01/PK.SSBD/VII/2008</t>
  </si>
  <si>
    <t>Badan Pemeriksa Keuangan RI (BPK RI)</t>
  </si>
  <si>
    <t>Badan Tenaga Nuklir  Nasional</t>
  </si>
  <si>
    <t>PT. PLN (Persero) Jabar dan Banten</t>
  </si>
  <si>
    <t>BPP PERHUMAS</t>
  </si>
  <si>
    <t>Perpustakaan Nasional RI</t>
  </si>
  <si>
    <t>2911/J06/TU/2007</t>
  </si>
  <si>
    <t>Kabupaten Bandung Barat</t>
  </si>
  <si>
    <t>Mayapada Hospital Tangerang</t>
  </si>
  <si>
    <t>1054/H6.7.FK/KP/2010</t>
  </si>
  <si>
    <t>04117/DIR/MH/IV/2010</t>
  </si>
  <si>
    <t>HK.03.06/D1.8-32/583/II /2008</t>
  </si>
  <si>
    <t>JUMLAH</t>
  </si>
  <si>
    <t>Poultry Tanjung Mulya Group</t>
  </si>
  <si>
    <t>001/TM/MoU/2009</t>
  </si>
  <si>
    <t>288/H6.1/TU/2009</t>
  </si>
  <si>
    <t>IAIN Sultan Syarif Kasim Riau</t>
  </si>
  <si>
    <t>17731/H6.1/TU/2008</t>
  </si>
  <si>
    <t>Un.04/R/HM.01/3814/2008</t>
  </si>
  <si>
    <t>Provinsi Bangka Belitung</t>
  </si>
  <si>
    <t>Balai Besar Keseharan Paru Masyarakat - FK Unpad</t>
  </si>
  <si>
    <t>Pemberian Beasiswa</t>
  </si>
  <si>
    <t>Universitas Malikussaleh</t>
  </si>
  <si>
    <t>2605/H6.1/TU/2009</t>
  </si>
  <si>
    <t>260/H45/LL/2009</t>
  </si>
  <si>
    <t>897.2/64-Huk/2008</t>
  </si>
  <si>
    <t>12505/H6.1/TU/2008</t>
  </si>
  <si>
    <t>PT. PRO FAJAR</t>
  </si>
  <si>
    <t>800/2189/BKD/2010</t>
  </si>
  <si>
    <t>20903/H6.5/TU/2010</t>
  </si>
  <si>
    <t>800/3813/2010</t>
  </si>
  <si>
    <t>20827/H6.5/TU/2010</t>
  </si>
  <si>
    <t>Kabupaten Tapanuli Tengah</t>
  </si>
  <si>
    <t>19725/H6.1/TU/2010</t>
  </si>
  <si>
    <t>119/2267/2010</t>
  </si>
  <si>
    <t>Kabupaten Dompu</t>
  </si>
  <si>
    <t>21878/H6.1/TU/2010</t>
  </si>
  <si>
    <t>Kabupaten Labuhanbatu Selatan</t>
  </si>
  <si>
    <t>20761/H6.1/TU/2010</t>
  </si>
  <si>
    <t>800/2087a/BU/2010</t>
  </si>
  <si>
    <t>1998/H6.1/TU/2009</t>
  </si>
  <si>
    <t>061/P-Pro-PF/2009</t>
  </si>
  <si>
    <t>1899/H6.5/TU/2009</t>
  </si>
  <si>
    <t>062/P-Pro-PF/2009</t>
  </si>
  <si>
    <t>PKS</t>
  </si>
  <si>
    <t>Kota Bogor</t>
  </si>
  <si>
    <t>800/PRJ.33.1-KEPEG/2008</t>
  </si>
  <si>
    <t>14603a/H6.1/TU/2008</t>
  </si>
  <si>
    <t>9955/J06/TU/2007</t>
  </si>
  <si>
    <t>PT. Bank Bukopin</t>
  </si>
  <si>
    <t>3036/H6.1/TU/2009</t>
  </si>
  <si>
    <t>PK.048/DIR-BDG/II/2009</t>
  </si>
  <si>
    <t>3064/H6.5/TU/2009</t>
  </si>
  <si>
    <t>PKS.049/DIR-BDG/II/2009</t>
  </si>
  <si>
    <t>Toshiba (Singapore) PTE. LTD Indonesia Representative Office</t>
  </si>
  <si>
    <t>5912/H6.1/TU/2009</t>
  </si>
  <si>
    <t>022/TVMI/IV-09</t>
  </si>
  <si>
    <t>5913/H6.1/TU/2009</t>
  </si>
  <si>
    <t>021/TVMI/IV-09</t>
  </si>
  <si>
    <t>PT BANK JABAR BANTEN</t>
  </si>
  <si>
    <t xml:space="preserve">PT. PLN (Persero) </t>
  </si>
  <si>
    <t>003.MoU/040/DIRSDM/2010</t>
  </si>
  <si>
    <t>2283/H6.1/TU/2010</t>
  </si>
  <si>
    <t>5914/H6.1/TU/2009</t>
  </si>
  <si>
    <t>PT. Aneka Infokom Tekindo</t>
  </si>
  <si>
    <t>009/CMI-AIT/IV/2009</t>
  </si>
  <si>
    <t>5915/H6.1/TU/2009</t>
  </si>
  <si>
    <t>PTB/5/836/R</t>
  </si>
  <si>
    <t>10366/H6.5/TU/2010</t>
  </si>
  <si>
    <t>Penerbitan dan Pengelolaan Kartu Pegawai Unpad</t>
  </si>
  <si>
    <t>010/CMI-AIT/IV/2009</t>
  </si>
  <si>
    <t>Pengadaan Notebook untuk kegiatan pendidikan</t>
  </si>
  <si>
    <t>Lenovo (Singapore) PTE. LTD Indonesia Representative Office</t>
  </si>
  <si>
    <t>3786/H6.1/TU/2009</t>
  </si>
  <si>
    <t>024/LNV/MGT-RM/III/2009</t>
  </si>
  <si>
    <t>Dell Asia Pacific SDN</t>
  </si>
  <si>
    <t>681/H6.1/TU/2009</t>
  </si>
  <si>
    <t>2009/1/4/MC/010</t>
  </si>
  <si>
    <t>750/H6.1/TU/2009</t>
  </si>
  <si>
    <t>PT. Indosarana Dinamika Infotama</t>
  </si>
  <si>
    <t>Kabupaten Bima Provinsi Nusa Tenggara Barat</t>
  </si>
  <si>
    <t>13893/H6.1/TU/2009</t>
  </si>
  <si>
    <t>Kabupaten Padang Lawas Utara</t>
  </si>
  <si>
    <t>14145/H6.1/TU/2009</t>
  </si>
  <si>
    <t>119.002/2872/2009</t>
  </si>
  <si>
    <t>751/H6.1/TU/2009</t>
  </si>
  <si>
    <t>101/MoU-IDI/01/2009</t>
  </si>
  <si>
    <t>752/H6.1/TU/2009</t>
  </si>
  <si>
    <t>102/MoU-IDI/01/2009</t>
  </si>
  <si>
    <t>PT. Catalyst Business Solution</t>
  </si>
  <si>
    <t>3787/H6.1/TU/2009</t>
  </si>
  <si>
    <t>CSR/001.U/2009</t>
  </si>
  <si>
    <t>3791/H6.1/TU/2009</t>
  </si>
  <si>
    <t>CSR/002.U/2009</t>
  </si>
  <si>
    <t>No.</t>
  </si>
  <si>
    <t>Nama Instansi</t>
  </si>
  <si>
    <t>Kabupaten Poso</t>
  </si>
  <si>
    <t>3866b/H6.1/TU/2009</t>
  </si>
  <si>
    <t>PT. Caladi Lima Sembilan</t>
  </si>
  <si>
    <t>7563/H6.4/TU/2009</t>
  </si>
  <si>
    <t>058/DU.CS/K/V/2009</t>
  </si>
  <si>
    <t>Universitas Tanjungpura</t>
  </si>
  <si>
    <t>7013/H6.1/TU/2009</t>
  </si>
  <si>
    <t>2619/H22/Hk/2009</t>
  </si>
  <si>
    <t>Direktorat Jenderal Kekayaan Negara DEPKEU RI</t>
  </si>
  <si>
    <t>NK.1/KN/UP.6/2009</t>
  </si>
  <si>
    <t>7541/H6.5/TU/2009</t>
  </si>
  <si>
    <t>456/DIR-DJS/2009</t>
  </si>
  <si>
    <t>337/PKS/TS-PM/2009</t>
  </si>
  <si>
    <t>7540/H6.5/TU/2009</t>
  </si>
  <si>
    <t>Kredit kepemilikan laptop untuk dosen</t>
  </si>
  <si>
    <t>MBDC.BDG/PKS/124/09</t>
  </si>
  <si>
    <t>7025/H6.3/TU/2009</t>
  </si>
  <si>
    <t>Kabupaten Kapahiang</t>
  </si>
  <si>
    <t>4574/H6.1/TU/2009</t>
  </si>
  <si>
    <t>Gubernur Banten</t>
  </si>
  <si>
    <t>ADD</t>
  </si>
  <si>
    <t>445/1192/RSU/2010</t>
  </si>
  <si>
    <t xml:space="preserve"> /H6.7.FK/KP/2009</t>
  </si>
  <si>
    <t>IAIN AR-Raniry Banda Aceh</t>
  </si>
  <si>
    <t>8514/H6.1/TU/2010</t>
  </si>
  <si>
    <t>In.o1/HM.01/1891/2010</t>
  </si>
  <si>
    <t>800/1821/BKD/2010</t>
  </si>
  <si>
    <t>20833/H6.5/TU/2010</t>
  </si>
  <si>
    <t>22087/H5.5/TU/2010</t>
  </si>
  <si>
    <t>22085/H6.5/TU/2010</t>
  </si>
  <si>
    <t>/H6.7.FK/KP/2009</t>
  </si>
  <si>
    <t xml:space="preserve"> /H6.7.FK/KP/2008</t>
  </si>
  <si>
    <t>445/          /RSU/2010</t>
  </si>
  <si>
    <t>982/H6.7.FK/KP/2009</t>
  </si>
  <si>
    <t>2786/H11.1.17.pp/2009</t>
  </si>
  <si>
    <t>RSUD Kab Majalaya - FK Unpad</t>
  </si>
  <si>
    <t>073/20/RSUD/2009</t>
  </si>
  <si>
    <t>/H6.7.FK/KP/2010</t>
  </si>
  <si>
    <t>445/          /RSU/2008</t>
  </si>
  <si>
    <t>4 Februari 2010</t>
  </si>
  <si>
    <t>Penyelenggara SMUP 2010-11</t>
  </si>
  <si>
    <t>Kota Bengkulu</t>
  </si>
  <si>
    <t>13889/H6.1/TU/2009</t>
  </si>
  <si>
    <t>810/1972/BKD/2009</t>
  </si>
  <si>
    <t>Universitas Pelita Harapan</t>
  </si>
  <si>
    <t>8651/H6.1/TU/2009</t>
  </si>
  <si>
    <t>005/HRD-UPH/I/2009</t>
  </si>
  <si>
    <t>PT. Exodus Rekawisatama</t>
  </si>
  <si>
    <t>1705/H6.1/TU/2009</t>
  </si>
  <si>
    <t>001/EXO-MOU/KS/UNPAD/II/2009</t>
  </si>
  <si>
    <t>Yayasan Pendidikan Madania Indonesia</t>
  </si>
  <si>
    <t>4314/H6.1/TU/2009</t>
  </si>
  <si>
    <t>035/00/YPM/06-2009</t>
  </si>
  <si>
    <t>4315/H6.1/TU/2009</t>
  </si>
  <si>
    <t>036/00/YPM/06-2009</t>
  </si>
  <si>
    <t>PT. Timah (Persero) Tbk.</t>
  </si>
  <si>
    <t>12307/H6.1/TU/2009</t>
  </si>
  <si>
    <t>918/TBK/UM-0000/2009-50</t>
  </si>
  <si>
    <t>Universitas Sam Ratulangi</t>
  </si>
  <si>
    <t>7467/H6.1/TU/2009</t>
  </si>
  <si>
    <t>8246/H12/PP/2009</t>
  </si>
  <si>
    <t>PT. Kalbe Farma, Tbk - FK Unpad</t>
  </si>
  <si>
    <t>Kabupaten Batubara</t>
  </si>
  <si>
    <t>21453/H6.1/TU/2010</t>
  </si>
  <si>
    <t>800/1749/PK/2010</t>
  </si>
  <si>
    <t>Universitas Islam Negeri (UIN) Syarif Hidayatullah Jakarta</t>
  </si>
  <si>
    <t>8187/H6.1/TU/2010</t>
  </si>
  <si>
    <t>Un.01/R/OT.01.6/474/2010</t>
  </si>
  <si>
    <t>832/H6.7/FK/KP/2009</t>
  </si>
  <si>
    <t xml:space="preserve">       /J10.1.7/PM3/2009</t>
  </si>
  <si>
    <t>PT. Bank Central Asia Tbk.</t>
  </si>
  <si>
    <t>12556/H6.1/TU/2009</t>
  </si>
  <si>
    <t>073/PKS/BCA/2009</t>
  </si>
  <si>
    <t>074/PKS/BCA/2009</t>
  </si>
  <si>
    <t>5918/H6.5/TU/2209</t>
  </si>
  <si>
    <t>001/PKS/BLISS/IV/09</t>
  </si>
  <si>
    <t>5916/H6.1/TU/2009</t>
  </si>
  <si>
    <t>004A/CB/UNPAD/IV/2009</t>
  </si>
  <si>
    <t>5917/H6.1/TU/2009</t>
  </si>
  <si>
    <t>004/CB/UNPAD/IV/2009</t>
  </si>
  <si>
    <t>Kegiatan Inf. And Comm Tech (ICT) Pendidikan</t>
  </si>
  <si>
    <t>PT. Widya Padjadjaran</t>
  </si>
  <si>
    <t>PT. Acer Indonesia</t>
  </si>
  <si>
    <t>12643/H6.1/TU/2009</t>
  </si>
  <si>
    <t>01/WP-E/VI/2009</t>
  </si>
  <si>
    <t>12644/H6.1/TU/2009</t>
  </si>
  <si>
    <t>02/WP-E/VI/2009</t>
  </si>
  <si>
    <t>Penerbitan Buku</t>
  </si>
  <si>
    <t>Badan SAR Nasional</t>
  </si>
  <si>
    <t>12491/H6.1/TU/2009</t>
  </si>
  <si>
    <t>KS.08/VIII/BSN/2009</t>
  </si>
  <si>
    <t>445/1192/RSU/2009</t>
  </si>
  <si>
    <t>RS Khusus Ibu dan Anak Kota Bandung - FK Unpad</t>
  </si>
  <si>
    <t>1063/H6.7.FK/KP/2009</t>
  </si>
  <si>
    <t>890/991-RSKIA</t>
  </si>
  <si>
    <t>RSU Daerah R. Syamsudin, SH Kota Sukabumi - FK Unpad</t>
  </si>
  <si>
    <t>445/43/PKS RSU</t>
  </si>
  <si>
    <t>RSUD Kota Tasikmalaya - FK Unpad</t>
  </si>
  <si>
    <t>1062/H6.7.FK/KP/2009</t>
  </si>
  <si>
    <t>119/PKS.6A.Huk/2009</t>
  </si>
  <si>
    <t>Politeknik Kesehatan Dep.Kes Tasikmalaya</t>
  </si>
  <si>
    <t>15287/H6.1/TU/2009</t>
  </si>
  <si>
    <t>DL.02.02.1.10.403</t>
  </si>
  <si>
    <t>STIKES Muhammadiyah Ciamis</t>
  </si>
  <si>
    <t>15286/H6.1/TU/2009</t>
  </si>
  <si>
    <t>582/III.3.AU/B/2009</t>
  </si>
  <si>
    <t>STIKES Bina Putra Banjar</t>
  </si>
  <si>
    <t>15288/H6.1/TU/2009</t>
  </si>
  <si>
    <t>14142/H6.1/TU/2009</t>
  </si>
  <si>
    <t>810/1661.0/BKD/2009</t>
  </si>
  <si>
    <t>Rumah Sakit Paru Dr. H.A. ROTINSULU</t>
  </si>
  <si>
    <t>1066/H6.7.FK/KP/2009</t>
  </si>
  <si>
    <t>KS.01.02.168.1</t>
  </si>
  <si>
    <t>Rumah Sakit Sartika Asih</t>
  </si>
  <si>
    <t>PKS/19/XII/2007/RSBSA</t>
  </si>
  <si>
    <t>Santosa Bandung International Hospital</t>
  </si>
  <si>
    <t>1232/H6.7.FK/KP/2008</t>
  </si>
  <si>
    <t>248/SBIH/Dir/X/2008</t>
  </si>
  <si>
    <t>RS Umum Unit Swadana Daerah Kab. Sumedang - FK Unpad</t>
  </si>
  <si>
    <t>RSUD Dr. Zainoel Abidin Prov. Aceh Darussalam - FK Unpad</t>
  </si>
  <si>
    <t>RSUD Kota Banjar - FK Unpad</t>
  </si>
  <si>
    <t>Dinas Komunikasi Informatika dan Pengolahan data Elektronik</t>
  </si>
  <si>
    <t>5370/H6.5/TU/2010</t>
  </si>
  <si>
    <t>075/DKIPDE/III/2010/121</t>
  </si>
  <si>
    <t>RSUD Kabupaten Cianjur - FK Unpad</t>
  </si>
  <si>
    <t xml:space="preserve"> FK Universitas Syiah Kuala - FK Unpad</t>
  </si>
  <si>
    <t>986/H6.7.FK/KP/2009</t>
  </si>
  <si>
    <t>2786/H11.1.17/pp/2009</t>
  </si>
  <si>
    <t>Pendidikan Dokter Spesialis (PPDS-I)</t>
  </si>
  <si>
    <t>22/C.01/P-Y-UNISBA/IV/2007</t>
  </si>
  <si>
    <t>Yayasan Pendidikan Vidya Dahana Patra Bontang</t>
  </si>
  <si>
    <t>2284/H6.1/TU/2010</t>
  </si>
  <si>
    <t>047/BA60/2010_044</t>
  </si>
  <si>
    <t>1 Mei 2010</t>
  </si>
  <si>
    <t>045/YPTB/K/III/2007</t>
  </si>
  <si>
    <t>Yayasan Salemba Empat</t>
  </si>
  <si>
    <t>003/MoU-KSE/X/2008</t>
  </si>
  <si>
    <t>Departemen Kelautan dan Perikanan RI</t>
  </si>
  <si>
    <t>Indonesia Broadcast Community (iB-COM)</t>
  </si>
  <si>
    <t>0125/A-iB-COM/MoU-E/II/06</t>
  </si>
  <si>
    <t>PT Sea World Indonesia</t>
  </si>
  <si>
    <t>047/SWI-YES/VIII/2006</t>
  </si>
  <si>
    <t>PT. Amri Margatama</t>
  </si>
  <si>
    <t>004/BLKLN-AM-Unpad/3-2007</t>
  </si>
  <si>
    <t>MOU.001/AJI/IV/2007</t>
  </si>
  <si>
    <t>NK 001/VII/2007</t>
  </si>
  <si>
    <t>11153/JO6/TU/2007</t>
  </si>
  <si>
    <t>PT INDOSAT JABAR</t>
  </si>
  <si>
    <t>Badan Koordinasi Penanaman Modal (BKPM)</t>
  </si>
  <si>
    <t>17578/H6.1/TU/2010</t>
  </si>
  <si>
    <t>11/KS/BKPM/2010</t>
  </si>
  <si>
    <t>W.O.SER.ER.11908</t>
  </si>
  <si>
    <t>15891/H6.5/TU/2010</t>
  </si>
  <si>
    <t>Penyelenggaraan Pendidikan Program Diploma III</t>
  </si>
  <si>
    <t>Kabupaten Belitung</t>
  </si>
  <si>
    <t>181/17/MoU/II/2010</t>
  </si>
  <si>
    <t>12629/H6.1/TU/2010</t>
  </si>
  <si>
    <t>570/DOO-DAO-DAF/MKT/07</t>
  </si>
  <si>
    <t>Persatuan Perawat Nasional Indonesia</t>
  </si>
  <si>
    <t>Pemerintah Kabupaten Mandailing Natal</t>
  </si>
  <si>
    <t>174/PP-PPNI/PKS/V/2008</t>
  </si>
  <si>
    <t>17/PKS/LBU/JBA/2008</t>
  </si>
  <si>
    <t>VI.BDG/PKS.047/2008</t>
  </si>
  <si>
    <t>PRSSNI</t>
  </si>
  <si>
    <t>49/SKB-UNPAD/PP PRSSNI/IX/08</t>
  </si>
  <si>
    <t>PT. Bank Danamon, Tbk</t>
  </si>
  <si>
    <t>B.02.008.DCU.2008</t>
  </si>
  <si>
    <t>Menteri Komunikasi dan Informatika Republik Indonesia</t>
  </si>
  <si>
    <t xml:space="preserve"> 1134/J06/TU/2006</t>
  </si>
  <si>
    <t>PT.Newmont Pacific Nusantara</t>
  </si>
  <si>
    <t>045/NPN-kpw/NPN/IV/2006</t>
  </si>
  <si>
    <t>04/C/DU-KS/MoU/2006</t>
  </si>
  <si>
    <t>018/10000/VI/2006</t>
  </si>
  <si>
    <t>2643/F/F.14/PP/2006</t>
  </si>
  <si>
    <t>PT Garuda Indonesia Cab. Bandung</t>
  </si>
  <si>
    <t>GARUDA/DM-2210/06</t>
  </si>
  <si>
    <t>1136/A10/H.5/2007</t>
  </si>
  <si>
    <t>PT PUPUK SRIWIJAYA</t>
  </si>
  <si>
    <t>117/SP/DIR/2007</t>
  </si>
  <si>
    <t>PT BANK JABAR</t>
  </si>
  <si>
    <t>13/DIR/DS/2007</t>
  </si>
  <si>
    <t>DIRJEN PAJAK DEPT.KEUANGAN RI</t>
  </si>
  <si>
    <t>3729/H6.1/TU/2008</t>
  </si>
  <si>
    <t>PT Perusahaan Gas Negara (Persero) Tbk</t>
  </si>
  <si>
    <t>4881/H6.1/TU/2008</t>
  </si>
  <si>
    <t>009.KJS/041/DJBB/2008</t>
  </si>
  <si>
    <t>073/05/otdaksm</t>
  </si>
  <si>
    <t>5932/H6.1/TU/2009</t>
  </si>
  <si>
    <t>4620/J06/TU/2007</t>
  </si>
  <si>
    <t>70/Perj-4-Bapeda/2007</t>
  </si>
  <si>
    <t>Penelitian</t>
  </si>
  <si>
    <t>1142/J06/TU/2006</t>
  </si>
  <si>
    <t>2708/J06/TU/2006</t>
  </si>
  <si>
    <t>5570/J06/TU/2006</t>
  </si>
  <si>
    <t>11271/J06/TU/2006</t>
  </si>
  <si>
    <t>4358/J06/TU/2007</t>
  </si>
  <si>
    <t>3776/J06/TU/2007</t>
  </si>
  <si>
    <t>6831/J06/TU/2007</t>
  </si>
  <si>
    <t>10460/J06/TU/2007</t>
  </si>
  <si>
    <t>14487b/J06/TU/2007</t>
  </si>
  <si>
    <t>1454/H6.1/TU/2008</t>
  </si>
  <si>
    <t>1457/H6.1/TU/2008</t>
  </si>
  <si>
    <t>871.016/         .BKD.2009</t>
  </si>
  <si>
    <t>Departemen Luar Negeri RI</t>
  </si>
  <si>
    <t>Anunual Lecture tokoh diplomasi</t>
  </si>
  <si>
    <t>6761/H6.1/TU/2008</t>
  </si>
  <si>
    <t>6352/H6.1/TU/2008</t>
  </si>
  <si>
    <t>Mahkamah Konstitusi RI</t>
  </si>
  <si>
    <t>9790/H6.1/TU/2008</t>
  </si>
  <si>
    <t>107/BPP-PERHUMAS/7/2008</t>
  </si>
  <si>
    <t>10851/H6.5/TU/2008</t>
  </si>
  <si>
    <t>PT. Bio Farma</t>
  </si>
  <si>
    <t>10164/H6.1/TU/2008</t>
  </si>
  <si>
    <t>32/KB/BPPT-Unpad/VIII/2008</t>
  </si>
  <si>
    <t>79/PKS/DIR/2008</t>
  </si>
  <si>
    <t>PK-1153/K/DIII/2008</t>
  </si>
  <si>
    <t>12075/H6.1/TU/2008</t>
  </si>
  <si>
    <t>2/SKB/2008</t>
  </si>
  <si>
    <t>4950/H6.7/FK/DN/2008</t>
  </si>
  <si>
    <t>Kabupaten Garut</t>
  </si>
  <si>
    <t>811.1/113/BKD</t>
  </si>
  <si>
    <t>Kabupaten Indragiri Hilir</t>
  </si>
  <si>
    <t>07/IV/HK-2006</t>
  </si>
  <si>
    <t>Bupati Lampung Timur</t>
  </si>
  <si>
    <t>07 TAHUN 2007</t>
  </si>
  <si>
    <t>800/KP/118/2007</t>
  </si>
  <si>
    <t>707/PERJ/4-BAPEDA/2007</t>
  </si>
  <si>
    <t>1124/420/DISDIK/2007</t>
  </si>
  <si>
    <t>420/668</t>
  </si>
  <si>
    <t>556.a/2007</t>
  </si>
  <si>
    <t>Kabupaten Subang</t>
  </si>
  <si>
    <t>421/598/Um</t>
  </si>
  <si>
    <t>7597/H6.1/TU/2008</t>
  </si>
  <si>
    <t>Kabupaten Kepulauan Talaud</t>
  </si>
  <si>
    <t>04/MoU/2008</t>
  </si>
  <si>
    <t>Kabupaten Cianjur</t>
  </si>
  <si>
    <t>130/04A/Huk</t>
  </si>
  <si>
    <t>Pemerintah Kota Bima</t>
  </si>
  <si>
    <t>180/12/MoU/IX/2008</t>
  </si>
  <si>
    <t>Kabupaten Cirebon</t>
  </si>
  <si>
    <t>811.1/847/BKD/2008</t>
  </si>
  <si>
    <t>Kabupaten Ciamis</t>
  </si>
  <si>
    <t>181/26-HUK/2008</t>
  </si>
  <si>
    <t>800/10-BKD/2008</t>
  </si>
  <si>
    <t>Kabupaten Serang</t>
  </si>
  <si>
    <t>420/MOU.10-BKD/2008</t>
  </si>
  <si>
    <t>800/p1-3061-huk/2008</t>
  </si>
  <si>
    <t>Kota Sukabumi</t>
  </si>
  <si>
    <t>800/759/BKD/2008</t>
  </si>
  <si>
    <t>BKD/119/744/2008</t>
  </si>
  <si>
    <t>Kabupaten Sukabumi</t>
  </si>
  <si>
    <t>Kabupaten Majalengka</t>
  </si>
  <si>
    <t>Kabupaten Karawang</t>
  </si>
  <si>
    <t>800/6119/Peg</t>
  </si>
  <si>
    <t>Kota Depok</t>
  </si>
  <si>
    <t>14478a/H6.1/TU/2008</t>
  </si>
  <si>
    <t>Rumah Sakit Cicendo</t>
  </si>
  <si>
    <t>KS.00.02.5-1.3264/2008</t>
  </si>
  <si>
    <t xml:space="preserve"> </t>
  </si>
  <si>
    <t>NO</t>
  </si>
  <si>
    <t>NAMA INSTANSI</t>
  </si>
  <si>
    <t>Institut Teknologi Bandung</t>
  </si>
  <si>
    <t>Universitas Negeri Gorontalo</t>
  </si>
  <si>
    <t>IAIN Imam Bonjol Padang</t>
  </si>
  <si>
    <t>Unversitas Lancang Kuning</t>
  </si>
  <si>
    <t>Yayasan Widyatama</t>
  </si>
  <si>
    <t>Yayasan Universitas Banten</t>
  </si>
  <si>
    <t>Yayasan Pendidikan Bina Putra Banjar</t>
  </si>
  <si>
    <t>Kabupaten Kuningan</t>
  </si>
  <si>
    <t>Kabupaten Tasikmalaya</t>
  </si>
  <si>
    <t>Kabupaten Indramayu</t>
  </si>
  <si>
    <t>Kabupaten Sorong</t>
  </si>
  <si>
    <t>Kabupaten Bengkulu Utara</t>
  </si>
  <si>
    <t>Universitas 17 Agustus 1945 Jakarta</t>
  </si>
  <si>
    <t>-</t>
  </si>
  <si>
    <t>321/H6.1/TU/2009</t>
  </si>
  <si>
    <t>001/MoU/UNJANI/I/2009</t>
  </si>
  <si>
    <t>PT. Bank Rakyat Indonesia (Persero) Tbk.</t>
  </si>
  <si>
    <t>B.356-DIR/HBL/07/08</t>
  </si>
  <si>
    <t>10379/H6.5/TU/2008</t>
  </si>
  <si>
    <t>Departemen Kebudayaan dan Pariwisata</t>
  </si>
  <si>
    <t>17420/H6.1/TU/2008</t>
  </si>
  <si>
    <t>KB.58/KS.001/Mkp/2008</t>
  </si>
  <si>
    <t>Universitas Jenderal Achmad Yani</t>
  </si>
  <si>
    <t>Tahun Mulai</t>
  </si>
  <si>
    <t>Tahun Selesai</t>
  </si>
  <si>
    <t>Direktorat Jenderal Hak Kekayaan Intelektual</t>
  </si>
  <si>
    <t>HKI.05.HM.03.04</t>
  </si>
  <si>
    <t>3461/H6.1/TU/2010</t>
  </si>
  <si>
    <t>10329/JO6/TU/2006</t>
  </si>
  <si>
    <t>7954/JO6/TU/2006</t>
  </si>
  <si>
    <t>237/JO6/TU/2007</t>
  </si>
  <si>
    <t>4556/H.16/PR/2007</t>
  </si>
  <si>
    <t>9771/JO6/TU/2007</t>
  </si>
  <si>
    <t>235/H6.1/TU/2008</t>
  </si>
  <si>
    <t>6413/H6.1/TU/2008</t>
  </si>
  <si>
    <t>9159a/H6.1/TU/2008</t>
  </si>
  <si>
    <t>Kabupaten Labuhanbatu Utara</t>
  </si>
  <si>
    <t>18903/H6.1/TU/2010</t>
  </si>
  <si>
    <t>Jenis</t>
  </si>
  <si>
    <t xml:space="preserve">Nomor </t>
  </si>
  <si>
    <t>Bidang Kerja Sama</t>
  </si>
  <si>
    <t>Universitas Pembangunan Nasional  "Veteran" Jakarta</t>
  </si>
  <si>
    <t>2418/J06/TU/2006</t>
  </si>
  <si>
    <t>5535/J06/LN/2006</t>
  </si>
  <si>
    <t>4635/J06/TU/2006</t>
  </si>
  <si>
    <t>8304/J06/TU/2007</t>
  </si>
  <si>
    <t>Universitas Islam 45 Bekasi</t>
  </si>
  <si>
    <t>13484/J06/TU/2006</t>
  </si>
  <si>
    <t>14208/H6.3/TU/2010</t>
  </si>
  <si>
    <t>67/PKS/BDG.UT/GBA/V11/2010</t>
  </si>
  <si>
    <t>20 Juli 2010</t>
  </si>
  <si>
    <t>30 Juni 2013</t>
  </si>
  <si>
    <t>Universitas Siliwangi</t>
  </si>
  <si>
    <t>14342/H6.1/TU/2010</t>
  </si>
  <si>
    <t>346/US-130/U.8/VII/10</t>
  </si>
  <si>
    <t>Kabupaten Kepulauan Anambas</t>
  </si>
  <si>
    <t>13332/H6.1/TU/2010</t>
  </si>
  <si>
    <t xml:space="preserve">         /KESEHATAN/2010</t>
  </si>
  <si>
    <t>Politeknik Kesehatan Bandung</t>
  </si>
  <si>
    <t>15285/H6.1/TU/2009</t>
  </si>
  <si>
    <t>Beasiswa Pemda Jabar</t>
  </si>
  <si>
    <t>Stikes Dharma Husada Bandung</t>
  </si>
  <si>
    <t>15289/H6.1/TU/2009</t>
  </si>
  <si>
    <t>TU.084/STIKes-DHB/MOU/X/2009</t>
  </si>
  <si>
    <t>6683/J06.4/TU/2006</t>
  </si>
  <si>
    <t>001/4123/SY/KS/R/7/2006</t>
  </si>
  <si>
    <t>9748/JO6/TU/2006</t>
  </si>
  <si>
    <t>PT. Bank Tabungan Negara (Persero) BTN</t>
  </si>
  <si>
    <t>314/PEN/BIA/IX/2006</t>
  </si>
  <si>
    <t>313/PEN/BIA/IX/2006</t>
  </si>
  <si>
    <t>14077/H6.4/TU/2008</t>
  </si>
  <si>
    <t>Ditentukan KSE</t>
  </si>
  <si>
    <t>006/PK-KSE/X/2008</t>
  </si>
  <si>
    <t>Beasiswa Mahasiswa Unpad</t>
  </si>
  <si>
    <t>Yayasan Pendidik Tunas Indonesia-EEP Bandung</t>
  </si>
  <si>
    <t>002304/EEP-BDG/PKS/IHTRA/XII/09</t>
  </si>
  <si>
    <t>Penyelenggaraan Pengajaran Bahasa Inggris</t>
  </si>
  <si>
    <t>Universitas Negeri Padang</t>
  </si>
  <si>
    <t>19401/H6.1/TU/2010</t>
  </si>
  <si>
    <t>2078/H35/PP/2010</t>
  </si>
  <si>
    <t>Kabupaten Karimun</t>
  </si>
  <si>
    <t>…./H6.7.FK/KP/2009</t>
  </si>
  <si>
    <t>TAHUN</t>
  </si>
  <si>
    <t xml:space="preserve">JUMLAH  </t>
  </si>
  <si>
    <t>TOTAL</t>
  </si>
  <si>
    <t>Peningkatan Kemampuan SDM Bidang Pemeriksa melalui Program Beasiswa Pen.</t>
  </si>
  <si>
    <t>20193/H6.1/TU/2010</t>
  </si>
  <si>
    <t>810/           /2010</t>
  </si>
  <si>
    <t>FPIK Unpad dan PT Sea World Indonesia</t>
  </si>
  <si>
    <t>548/J06.6.FPIK/KP/2006</t>
  </si>
  <si>
    <t>Job Fair (Bursa Kerja)</t>
  </si>
  <si>
    <t>PT. Central Proteinaprima Tbk.</t>
  </si>
  <si>
    <t>PR IV Unpad dan PT. PRO FAJAR</t>
  </si>
  <si>
    <t>Penerbitan Buku hasil penelitian Terpilih Unpad</t>
  </si>
  <si>
    <t>13898/H6.1/TU/2008</t>
  </si>
  <si>
    <t>UNPAD dan Lenovo (Singapore) PTE. LTD Indonesia Representative Office</t>
  </si>
  <si>
    <t>PR IV Unpad &amp; PT. Catalyst Business Solution</t>
  </si>
  <si>
    <t>PR IV  Unpad dan Dell Asia Pacific SDN</t>
  </si>
  <si>
    <t>Unpad dan PT. Indosarana Dinamika Infotama</t>
  </si>
  <si>
    <t>PR IV Unpad dan PT. Bliss International</t>
  </si>
  <si>
    <t>Unpad dan PT. Acer Indonesia</t>
  </si>
  <si>
    <t>Pertanian</t>
  </si>
  <si>
    <t xml:space="preserve"> 1139/J06/TU/2006</t>
  </si>
  <si>
    <t>1237/J06.6.SS/TU/2006</t>
  </si>
  <si>
    <t>SK.4/KS.001/SEKJEN/DKP/06</t>
  </si>
  <si>
    <t>PR IV Unpad dan PT TASPEN (Persero)</t>
  </si>
  <si>
    <t>PR II Unpad dan Dirjen Pajak Dept Keu RI</t>
  </si>
  <si>
    <t>1121/J06.2/TU/2007</t>
  </si>
  <si>
    <t>KEP 03/PJ.09/2007</t>
  </si>
  <si>
    <t>10872b/J06.4/TU/2007</t>
  </si>
  <si>
    <t>3970/J06/TU/2006</t>
  </si>
  <si>
    <t>4659/J06/TU/2006</t>
  </si>
  <si>
    <t>5455/J06/TU/2006</t>
  </si>
  <si>
    <t>7116/J06/TU/2006</t>
  </si>
  <si>
    <t>13722/J06/TU/2006</t>
  </si>
  <si>
    <t>14148/J06/TU/2006`</t>
  </si>
  <si>
    <t>2071/J06/TU/2007</t>
  </si>
  <si>
    <t>8100/J06/TU/2007</t>
  </si>
  <si>
    <t>10013/J06/TU/2007</t>
  </si>
  <si>
    <t>9929/J06/TU/2007</t>
  </si>
  <si>
    <t>10304/J06/TU/2007</t>
  </si>
  <si>
    <t>11212/J06/TU/2007</t>
  </si>
  <si>
    <t>5240/J06/TU/2007</t>
  </si>
  <si>
    <t>13071/J06/TU/2007</t>
  </si>
  <si>
    <t>62/PKS/BDG.UT/2008</t>
  </si>
  <si>
    <t>11541/H6.5/TU/2008</t>
  </si>
  <si>
    <t>10305/J06.2//TU/2007</t>
  </si>
  <si>
    <t>14/DIR/DJS/2007</t>
  </si>
  <si>
    <t>Pendayagunaan SDM dan Penerapan Tek. Informasi dan Komunikasi yg straregis</t>
  </si>
  <si>
    <t xml:space="preserve">PT Garuda Indonesia </t>
  </si>
  <si>
    <t>GARUDA/DI/20002/2010</t>
  </si>
  <si>
    <t>1069/H6.1/TU/2010</t>
  </si>
  <si>
    <t>Jasa Perbankan dan Pengembangan Institusi</t>
  </si>
  <si>
    <t>VI.BDG/PKS/018/2008</t>
  </si>
  <si>
    <t>5110/H6.1/TU/2008</t>
  </si>
  <si>
    <t>Hibah Program Bina Lingkungan</t>
  </si>
  <si>
    <t>Direktorat Pembinaan Sekolah Luar Biasa Depdiknas</t>
  </si>
  <si>
    <t>38/PKS/BPPT-FIK-UNPAD/VII/2008</t>
  </si>
  <si>
    <t>1529/H6.7/FPIK/KP/2008</t>
  </si>
  <si>
    <t>9874/H6.1/TU/2008</t>
  </si>
  <si>
    <t>6903/H6.1/TU/2009</t>
  </si>
  <si>
    <t>Peningkatan pendidikan dan penelitian sel punca untuk pencegahan dan pengobatan penyakit degeneratif</t>
  </si>
  <si>
    <t>12557/H6.4/TU/2009</t>
  </si>
  <si>
    <t>Dinas Kesehatan Kab. Sumedang - FK Unpad</t>
  </si>
  <si>
    <t>01/ROPEG/KKP/PKS/IX/2010</t>
  </si>
  <si>
    <t>Kota Sibolga</t>
  </si>
  <si>
    <t>20672/H6.5/TU/2010</t>
  </si>
  <si>
    <t>Universitas Mulawarman</t>
  </si>
  <si>
    <t>125/H17/DT/2010</t>
  </si>
  <si>
    <t>874/H6.1/TU/2010</t>
  </si>
  <si>
    <t>Pendidikan dan Pengembangan Teknologi SDM</t>
  </si>
  <si>
    <t>422.5/33160-DISDIK</t>
  </si>
  <si>
    <t>19259b/H6.1/TU/2009</t>
  </si>
  <si>
    <t>19259a/H6.1/TU/2009</t>
  </si>
  <si>
    <t>Beasiswa S-1 Kesehatan</t>
  </si>
  <si>
    <t>Beasiswa S-1 Pertanian</t>
  </si>
  <si>
    <t>19259c/H6.1/TU/2009</t>
  </si>
  <si>
    <t>Beasiswa D-III Kebidanan Dis</t>
  </si>
  <si>
    <t>Beasiswa D-III Kebidanan Dik</t>
  </si>
  <si>
    <t>19259d/H6.1/TU/2009</t>
  </si>
  <si>
    <t>422.5/33160-Dikmenti</t>
  </si>
  <si>
    <t>3400/JO6/TU/2006</t>
  </si>
  <si>
    <t>Kepolisian Negara Republik Indonesia</t>
  </si>
  <si>
    <t>B/27/VII/2009</t>
  </si>
  <si>
    <t>10555/H6.1/TU/2009</t>
  </si>
  <si>
    <t>Penyelenggaraan Pendidikan, Pelatihan, Pengkajian, Penelitian dan Pengembangan Kelembagaan</t>
  </si>
  <si>
    <t>Yayasan Dharma Eka Tjipta Widjaja</t>
  </si>
  <si>
    <t>8490/H6.6/TU/2008</t>
  </si>
  <si>
    <t>8491/H6.6/TU/2008</t>
  </si>
  <si>
    <t>006.ETF.PKS.052008</t>
  </si>
  <si>
    <t>Program Beasiswa Tjipta Sarjana Bangun Desa</t>
  </si>
  <si>
    <t>3730/JO6/TU/2006</t>
  </si>
  <si>
    <t>3738/JO6/TU/2006</t>
  </si>
  <si>
    <t>9747/JO6/TU/2006</t>
  </si>
  <si>
    <t>3876/JO6/TU/2007</t>
  </si>
  <si>
    <t>4218/JO6/TU/2007</t>
  </si>
  <si>
    <t>6413/JO6/TU/2007</t>
  </si>
  <si>
    <t>810/752/bkd</t>
  </si>
  <si>
    <t>Kota Bandung</t>
  </si>
  <si>
    <t>809/972/BKPPD/2010</t>
  </si>
  <si>
    <t>20836/H6.5/TU/2010</t>
  </si>
  <si>
    <t>Fasilitasi Seleksi CPNS</t>
  </si>
  <si>
    <t>Fasilitasi Seleksi CPNS Tahun 2010</t>
  </si>
  <si>
    <t>Kota Tanjung Balai</t>
  </si>
  <si>
    <t>14596/H6.1/TU/2009</t>
  </si>
  <si>
    <t>Provinsi Jabar</t>
  </si>
  <si>
    <t>027/931/Penqad/BKD</t>
  </si>
  <si>
    <t xml:space="preserve"> Fasilitasi Seleksi CPNS</t>
  </si>
  <si>
    <t xml:space="preserve">      KS.00 KERJA SAMA DALAM NEGERI</t>
  </si>
  <si>
    <t xml:space="preserve">      00. KERJA SAMA DENGAN LEMBAGA PEMERINTAH</t>
  </si>
  <si>
    <t>Sekjen Kebudayaan dan Pariwisata</t>
  </si>
  <si>
    <t xml:space="preserve">Tridharma Perguruan Tinggi </t>
  </si>
  <si>
    <t>Wakil Ketua Komisi Pemberantasan Korupsi</t>
  </si>
  <si>
    <t>2088/J06.1/TU/2007</t>
  </si>
  <si>
    <t>2087/J06/TU/2007</t>
  </si>
  <si>
    <t>Pusat Bahasa Departemen Pendidikan Nasional</t>
  </si>
  <si>
    <t xml:space="preserve">PT. BANK BNI (Persero) Tbk </t>
  </si>
  <si>
    <t>Add Perjanjian Penggunaan Tanah dan Gedung</t>
  </si>
  <si>
    <t>Bank Indonesia (BI)</t>
  </si>
  <si>
    <t xml:space="preserve">Peningkatan kesadaran berkonsti-tusi serta modernisasi peradilan </t>
  </si>
  <si>
    <t>Badan Pengkajian dan Penerpan Teknologi</t>
  </si>
  <si>
    <t>Badan Pengawas Keuangan dan Pembangunan</t>
  </si>
  <si>
    <t xml:space="preserve">Fasilitasi Seleksi CPNS </t>
  </si>
  <si>
    <t>Kementerian komunikasi dan Informatika</t>
  </si>
  <si>
    <t>415/SJ.2/KOMINFO/10/2010</t>
  </si>
  <si>
    <t>20414/H6.5/TU/2010</t>
  </si>
  <si>
    <t>800/2373.a/BKD/2010</t>
  </si>
  <si>
    <t>21391/G6.5/TU/2010</t>
  </si>
  <si>
    <t xml:space="preserve"> vb</t>
  </si>
  <si>
    <t>REKAP KERJA SAMA UNIVERSITAS DENGAN LEMBAGA PEMERINTAH</t>
  </si>
  <si>
    <t>REKAP KERJA SAMA UNIVERSITAS DENGAN SWASTA / LSM</t>
  </si>
  <si>
    <t xml:space="preserve">      03. KERJA SAMA DENGAN PERUSAHAAN</t>
  </si>
  <si>
    <t>REKAP KERJA SAMA UNIVERSITAS DENGAN PERUSAHAAN</t>
  </si>
  <si>
    <t xml:space="preserve">Yayasan Pendidikan Cendana </t>
  </si>
  <si>
    <t xml:space="preserve">      02. KERJA SAMA DENGAN PERGURUAN TINGGI</t>
  </si>
  <si>
    <t xml:space="preserve">      01. KERJA SAMA DENGAN SWASTA/LSM</t>
  </si>
  <si>
    <t>Yayasan Nurul Huda</t>
  </si>
  <si>
    <t>287/H6.1/TU/2009</t>
  </si>
  <si>
    <t>001/I/SMK-AGRO/YNH/2009</t>
  </si>
  <si>
    <t>Tentara Nasional Indonesia Angkatan Udara</t>
  </si>
  <si>
    <t>Perjama/02/III/2011</t>
  </si>
  <si>
    <t>Pemerintah Kota Banjar</t>
  </si>
  <si>
    <t>5453/H6.1/TU/2011</t>
  </si>
  <si>
    <t>4744/H6.1/TU/2011</t>
  </si>
  <si>
    <t>892.2/530/Huk</t>
  </si>
  <si>
    <t>Pemerintah Kabupaten Sumedang</t>
  </si>
  <si>
    <t>074/KB.18-Huk/2011</t>
  </si>
  <si>
    <t>3806/H6.1/TU/2011</t>
  </si>
  <si>
    <t>Yayasan Ancora</t>
  </si>
  <si>
    <t>4446/H6.1/TU/2011</t>
  </si>
  <si>
    <t>011/Ltr-AF/II/11</t>
  </si>
  <si>
    <t xml:space="preserve">Beasiswa Mahasiswa </t>
  </si>
  <si>
    <t>Yayasan Pendidikan Jaya</t>
  </si>
  <si>
    <t>3050/H6.1/TU/2011</t>
  </si>
  <si>
    <t>09/DIR/UPJ/2.2011</t>
  </si>
  <si>
    <t>Yayasan Pembina Penderita Celah Bibir dan Langit-langit</t>
  </si>
  <si>
    <t>699/H6.1/TU/2011</t>
  </si>
  <si>
    <t>001/KS/YPPCBL/01/11</t>
  </si>
  <si>
    <t>PT. Telekomunikasi Selular</t>
  </si>
  <si>
    <t>2965/H6.1/TU/2011</t>
  </si>
  <si>
    <t>MoU.036/LG.05/AR-002/II/2011</t>
  </si>
  <si>
    <t>2966/H6.5/TU/2011</t>
  </si>
  <si>
    <t>PKS.036/LG.05/AR-002/II/2011</t>
  </si>
  <si>
    <t>Radio Campus</t>
  </si>
  <si>
    <t>PT. Bank Himpunan Saudara1906, TBK</t>
  </si>
  <si>
    <t>RSUD Kelas C Kabupaten Ciamis - FK Unpad</t>
  </si>
  <si>
    <t>RSUD Kabupaten Sumedang - FK Unpad</t>
  </si>
  <si>
    <t>Bank Mandiri (Persero) Tbk.</t>
  </si>
  <si>
    <t>12105/J06/TU/2006</t>
  </si>
  <si>
    <t>DIR.MOU/036/2006</t>
  </si>
  <si>
    <t>12 Januari 2009</t>
  </si>
  <si>
    <t>00</t>
  </si>
  <si>
    <t>LEMBAGA PEMERINTAH</t>
  </si>
  <si>
    <t>01</t>
  </si>
  <si>
    <t>SWASTA - LSM</t>
  </si>
  <si>
    <t>02</t>
  </si>
  <si>
    <t>PERGURUAN TINGGI</t>
  </si>
  <si>
    <t>03</t>
  </si>
  <si>
    <t>PERUSAHAAN</t>
  </si>
  <si>
    <t>04</t>
  </si>
  <si>
    <t>LAIN-LAIN</t>
  </si>
  <si>
    <t xml:space="preserve">REKAPITULASI DATA KERJA SAMA DALAM NEGERI </t>
  </si>
  <si>
    <t>21479/H6.31/TU/2010</t>
  </si>
  <si>
    <t>10 DeSember 2008</t>
  </si>
  <si>
    <t xml:space="preserve">      04. LAIN-LAIN</t>
  </si>
  <si>
    <t>Stikes M.H. Thamrim</t>
  </si>
  <si>
    <t>Universitas Nasional</t>
  </si>
  <si>
    <t>Universitas Pancasila</t>
  </si>
  <si>
    <t>Universitas Pancasila - Psikologi</t>
  </si>
  <si>
    <t>SMKN 3 Kuningan</t>
  </si>
  <si>
    <t>SMKN 2 Subang</t>
  </si>
  <si>
    <t>SMKN 3 Baleendah</t>
  </si>
  <si>
    <t>SMKN 2 Sumedang</t>
  </si>
  <si>
    <t>SMKN 1 Cilamaya</t>
  </si>
  <si>
    <t>SMKN 5 Garut</t>
  </si>
  <si>
    <t>SMKN 5 Pangalengan</t>
  </si>
  <si>
    <t>SMKN 1 Maja Majalengka</t>
  </si>
  <si>
    <t>SMK SPP Geger Kalong</t>
  </si>
  <si>
    <t>SMKN 1 Bandung</t>
  </si>
  <si>
    <t>SMK Bandung Selatan 1 Bandung</t>
  </si>
  <si>
    <t>SMK Teknika Cisaat Sukabumi</t>
  </si>
  <si>
    <t>SMK SPP Tanjung Sari</t>
  </si>
  <si>
    <t>Pusat Pengembangan dan Pemberdayaan Pendidik dan Tenaga Kependidikan Pertanian</t>
  </si>
  <si>
    <t>4368/H6.1/TU/TU/2011</t>
  </si>
  <si>
    <t>537/J.11.2/TU/2011</t>
  </si>
  <si>
    <t>4250/H6.1/TU/2011</t>
  </si>
  <si>
    <t>420/002/BKD/2011</t>
  </si>
  <si>
    <t>PT Pupuk Kaltim</t>
  </si>
  <si>
    <t>8284/SP-BTG/2011</t>
  </si>
  <si>
    <t>6953/H6.1/TU/2011</t>
  </si>
  <si>
    <t>PT. Triputra Investindo Arya</t>
  </si>
  <si>
    <t>6050/H6.1/TU/2011</t>
  </si>
  <si>
    <t>TIA.HRD/MoU/017/IV/2011</t>
  </si>
  <si>
    <t>TIA.HRD/149/IV/2011</t>
  </si>
  <si>
    <t>6051/H6.5/TU/2011</t>
  </si>
  <si>
    <t xml:space="preserve">Pemberian Beasiswa </t>
  </si>
  <si>
    <t>Pemerintah Kota Cimahi</t>
  </si>
  <si>
    <t>13621/H6.1/TU/2007</t>
  </si>
  <si>
    <t>180/644.a-Perj/2007</t>
  </si>
  <si>
    <t>6052/H6.5/TU/2011</t>
  </si>
  <si>
    <t>013/PADMA/11/2011</t>
  </si>
  <si>
    <t xml:space="preserve">Pengurusan Mhs Asing </t>
  </si>
  <si>
    <t>Universitas Darma Agung</t>
  </si>
  <si>
    <t>1870/H6.1/TU/2011</t>
  </si>
  <si>
    <t>1310/H6.1/TU/2011</t>
  </si>
  <si>
    <t>52/Stikes.MHT.IKS/III/2011</t>
  </si>
  <si>
    <t>3048/H6.1/TU/2011</t>
  </si>
  <si>
    <t>043/R/II/2011</t>
  </si>
  <si>
    <t>3049/H6.1/TU/2011</t>
  </si>
  <si>
    <t>357/R/UP/II/2011</t>
  </si>
  <si>
    <t>001/PPK/F.Psi UP/II/2011</t>
  </si>
  <si>
    <t>222//H6.7/F-Psi/TU/2011</t>
  </si>
  <si>
    <t>RS Hasan Sadikin dengan FK Unpad</t>
  </si>
  <si>
    <t>Pemerintah Kota Bukittinggi</t>
  </si>
  <si>
    <t>415,42/357/PPBH-BKT/IX/2008</t>
  </si>
  <si>
    <t>13738/H6.1/TU/2008</t>
  </si>
  <si>
    <t>4354/H6.1/TU/2011</t>
  </si>
  <si>
    <t>4353/H6.1/TU/2011</t>
  </si>
  <si>
    <t>425.3/296/SMK.3/2011</t>
  </si>
  <si>
    <t>421/067.a/SMKN.02/2011</t>
  </si>
  <si>
    <t>4352/H6.1/TU/2011</t>
  </si>
  <si>
    <t>420/1480/Pen</t>
  </si>
  <si>
    <t>4698/H6.1/TU/2011</t>
  </si>
  <si>
    <t>422/203/SMK.2/2011</t>
  </si>
  <si>
    <t>4358/H6.1/TU/2011</t>
  </si>
  <si>
    <t>018/045.7/102/2011</t>
  </si>
  <si>
    <t>4366/H6.1/TU/2011</t>
  </si>
  <si>
    <t>4357/H6.1/TU/2011</t>
  </si>
  <si>
    <t>422/058-SMK/Pend.</t>
  </si>
  <si>
    <t>4628/H6.1/TU/2011</t>
  </si>
  <si>
    <t>420/51-SMKN1/III/2011</t>
  </si>
  <si>
    <t>421.5/01/MoU/SMK Teknika/I/2011</t>
  </si>
  <si>
    <t>4669/H6.1/TU/2011</t>
  </si>
  <si>
    <t>4367/H6.1/TU/2011</t>
  </si>
  <si>
    <t>073/24/UM/2011</t>
  </si>
  <si>
    <t>420/858/SMK.01/2011</t>
  </si>
  <si>
    <t>4706/H6.1/TU/2011</t>
  </si>
  <si>
    <t>036/BS.I/III/2011</t>
  </si>
  <si>
    <t>4355/H6.1/TU/2011</t>
  </si>
  <si>
    <t>420/08/Pend.</t>
  </si>
  <si>
    <t>SMKN 1 Mundu Cirebon</t>
  </si>
  <si>
    <t>4711/H6.1/TU/2011</t>
  </si>
  <si>
    <t>422/111/2011</t>
  </si>
  <si>
    <t>SMKN 1 Lemahabang Cirebon</t>
  </si>
  <si>
    <t>4707/H6.1/TU/2011</t>
  </si>
  <si>
    <t>423.4/379/SMK/2011</t>
  </si>
  <si>
    <t>Poltekes TNI AU Ciumbuleiut</t>
  </si>
  <si>
    <t>1311/H6.1/TU/2011</t>
  </si>
  <si>
    <t>10/POLTEKES/I/2011</t>
  </si>
  <si>
    <t>3342/H6.1/TU/2011</t>
  </si>
  <si>
    <t>13/007-MoU/DIR</t>
  </si>
  <si>
    <t>Universitas Budi Luhur</t>
  </si>
  <si>
    <t>8729/UN6/RKT/2011</t>
  </si>
  <si>
    <t>A/UBL/REK/000/001/05/11</t>
  </si>
  <si>
    <t>PT. Bank Syariah Mandiri</t>
  </si>
  <si>
    <t>13/227-PKS/DIR</t>
  </si>
  <si>
    <t>3343/H6.1/TU/2011</t>
  </si>
  <si>
    <t>Program Rekrutmen dan Pelatihan</t>
  </si>
  <si>
    <t>Rekap Tahun 2011</t>
  </si>
  <si>
    <t>1.</t>
  </si>
  <si>
    <t>2.</t>
  </si>
  <si>
    <t>3.</t>
  </si>
  <si>
    <t>Jumlah</t>
  </si>
  <si>
    <t>SMKN 4 Garut</t>
  </si>
  <si>
    <t>4356/H6.1/TU/2011</t>
  </si>
  <si>
    <t>421,3/011-SMKN4/2011</t>
  </si>
  <si>
    <t>SEAMOLEC</t>
  </si>
  <si>
    <t>636/H6.1/TU/2011</t>
  </si>
  <si>
    <t>Deputi Bidang Evaluasi Kinerja Pembangunan Kementerian Perencanaan Pembangunan Nasional</t>
  </si>
  <si>
    <t>62/D.IX/05/2011</t>
  </si>
  <si>
    <t>Pelaksanaan Evaluasi Kinerja Pembangunan Daerah (EKPD) Tahun 2011 di Provinsi Jabar</t>
  </si>
  <si>
    <t>PT CARREFOUR INDONESIA</t>
  </si>
  <si>
    <t>PT. Bank Rakyat Indonesia BRI  Syariah</t>
  </si>
  <si>
    <t>Tentara Nasional Indonesia Angkatan Laut</t>
  </si>
  <si>
    <t>PKB/11/V/2011</t>
  </si>
  <si>
    <t>Pemerintah Kabupaten Bandung</t>
  </si>
  <si>
    <t>4897/H6.5/TU/2011</t>
  </si>
  <si>
    <t>Badan PPSDM Kesehatan (Kementerian Kesehatan)</t>
  </si>
  <si>
    <t>HK.06.01/V3/1336/2011</t>
  </si>
  <si>
    <t>6237/H6.5/TU/2011</t>
  </si>
  <si>
    <t>Penyelenggaraan Pendidikan Program Sarjana, Magister dan Dokter</t>
  </si>
  <si>
    <t>Pemerintah Kabupaten Kotabaru</t>
  </si>
  <si>
    <t>09 tahun 2011</t>
  </si>
  <si>
    <t>9286/UN6.RKT/TU/2011</t>
  </si>
  <si>
    <t xml:space="preserve">PKS </t>
  </si>
  <si>
    <t>Asosiasi Solidaritas Sosial dan Ekonomi Negara-Negara Pasifik</t>
  </si>
  <si>
    <t>10680/UN6.RKT/TU/2011</t>
  </si>
  <si>
    <t>004/TA.10-11/X/P.BD/VI/2011</t>
  </si>
  <si>
    <t>Kerja sama Pendidikan dan Kebudayaan</t>
  </si>
  <si>
    <t>14510/UN6.RKT/TU/2011</t>
  </si>
  <si>
    <t>SKB/05/VII/2011</t>
  </si>
  <si>
    <t>Universitas Pertahanan Indonesia</t>
  </si>
  <si>
    <t>Universitas Muhammadiyah Yogyakarta</t>
  </si>
  <si>
    <t>13466/UN^.RKT/TU/2011</t>
  </si>
  <si>
    <t>540/C.3/VIII/VII/2011</t>
  </si>
  <si>
    <t>Universitas Mahasaraswati Depasar</t>
  </si>
  <si>
    <t>13461/UN6.RKT/TU/2011</t>
  </si>
  <si>
    <t>K.658/C.06.01/UNMAS/VIII/2011</t>
  </si>
  <si>
    <t>Universitas Udayana</t>
  </si>
  <si>
    <t>13460/UN6.RKT/TU/2011</t>
  </si>
  <si>
    <t>2441/UN14/KL/2011</t>
  </si>
  <si>
    <t>Pemerintah Kabupaten Muara Enim</t>
  </si>
  <si>
    <t>678/BAPPEDA-SEKRT/2011</t>
  </si>
  <si>
    <t>Badan Tenaga Nuklir Nasional + PT. Kimia Farma(Persero) TBK</t>
  </si>
  <si>
    <t>14497/UN6.RKT/TU/2011</t>
  </si>
  <si>
    <t>8728/UN6/TKT/2011</t>
  </si>
  <si>
    <t>524/23-BAPPEDA/2011</t>
  </si>
  <si>
    <t>14881/UN6/RKT/TU/2011</t>
  </si>
  <si>
    <t>1042/KS0001//VIII/2011 dan 74/KF/PRJ/VIII/2011</t>
  </si>
  <si>
    <t>Memproduksi dan mendistribusikan produk, pemanfaatan fasilitas lab, fasilitas pabrik</t>
  </si>
  <si>
    <t>Sekretaris Badan Nasional Pengelola Keuangan</t>
  </si>
  <si>
    <t>119/686/BNPP</t>
  </si>
  <si>
    <t>14059/UN6.RKT/TU/2011</t>
  </si>
  <si>
    <t>Pembangunan Kawasan Perbatasan</t>
  </si>
  <si>
    <t>W.O.MER.GN.10266</t>
  </si>
  <si>
    <t>14883/UN6.PR4/TU/2011</t>
  </si>
  <si>
    <t>President Director &amp; CEO PT Badak NGL</t>
  </si>
  <si>
    <t>110/BJ00/2011-045</t>
  </si>
  <si>
    <t>12119/UN6.RKT/TU/2011</t>
  </si>
  <si>
    <t>16637/UN6.RKT/TU/2011</t>
  </si>
  <si>
    <t>034/I1.A/DN/2011</t>
  </si>
  <si>
    <t>PT. Mu'awanah Al Maso'em</t>
  </si>
  <si>
    <t>16641/UN6.PR4/TU/2011</t>
  </si>
  <si>
    <t>16640/UN6.PR4/TU/2011</t>
  </si>
  <si>
    <t>002/MAM/VII/2011</t>
  </si>
  <si>
    <t>001/MAM/VII/2011</t>
  </si>
  <si>
    <t>Produksi dan Distribusi air Minum dalam Kemasan(AMDK)</t>
  </si>
  <si>
    <t>045/PKS/DIR-CS/2011</t>
  </si>
  <si>
    <t>14269/UN6.RKT/TU/2011</t>
  </si>
  <si>
    <t xml:space="preserve">Pembukaan Jaringan Kantor PT BJB di lingkungan Kampus Unpad </t>
  </si>
  <si>
    <t>044/PKS/DIR-CS/2011</t>
  </si>
  <si>
    <t>14268/UN6.RKT/TU/2011</t>
  </si>
  <si>
    <r>
      <rPr>
        <i/>
        <sz val="9"/>
        <rFont val="Trebuchet MS"/>
        <family val="2"/>
      </rPr>
      <t xml:space="preserve">Sponsorship </t>
    </r>
    <r>
      <rPr>
        <sz val="9"/>
        <rFont val="Trebuchet MS"/>
        <family val="2"/>
      </rPr>
      <t xml:space="preserve"> Kegiatan Kesenian dan Kebudayaa Unpad</t>
    </r>
  </si>
  <si>
    <t>Bandung,      September 2011</t>
  </si>
  <si>
    <t>415,42/357/PPBH-BKT/XI/2008</t>
  </si>
  <si>
    <t>205a/H6/FIKOM/DN/2008</t>
  </si>
  <si>
    <t>Pengembangan E-Goverment</t>
  </si>
  <si>
    <t>074/MoU.175-Huk/2011</t>
  </si>
  <si>
    <t>17248/UN6.RKT/TU/2011</t>
  </si>
  <si>
    <t>Komisi Pemberantas Korupsi</t>
  </si>
  <si>
    <t>006/15/VIII/2011</t>
  </si>
  <si>
    <t xml:space="preserve">Survey Persepsi Masyarakat terhadap Korupsi dan KPK </t>
  </si>
  <si>
    <t>PTB/5/217B/R</t>
  </si>
  <si>
    <t>19092/UN6.PR2/TU/2011</t>
  </si>
  <si>
    <t xml:space="preserve">Pemanfaatan Produk Perbankan </t>
  </si>
  <si>
    <t>Yayasan Marga Jaya Sejahtera</t>
  </si>
  <si>
    <t>016/SRT-PK/YMJS/08.11</t>
  </si>
  <si>
    <t>16542/UN6.PR3/TU/2011</t>
  </si>
  <si>
    <t>Beasiswa CSR</t>
  </si>
  <si>
    <t>Rumah Sakit Mata Cicendo</t>
  </si>
  <si>
    <t>RSUP Dr. Hasan Sadikin Bandung (RSHS)</t>
  </si>
  <si>
    <t>HK.06.01/E013/8255/VIII/2011</t>
  </si>
  <si>
    <t>15263/UN6.RKT/TU/2011</t>
  </si>
  <si>
    <t>16332a/UN6.RKT/TU/2011</t>
  </si>
  <si>
    <t>TU.00.01.5-1.5928</t>
  </si>
  <si>
    <t>W.O.MER.GN.10278</t>
  </si>
  <si>
    <t>16099/UN6.PR4/TU/2011</t>
  </si>
  <si>
    <t>Amandemen PKS Program Pendidikan Diploma III</t>
  </si>
  <si>
    <t xml:space="preserve">Rumah Sakit Padjadjaran </t>
  </si>
  <si>
    <t>19616a/H6.1/TU/2010</t>
  </si>
  <si>
    <t>007/RSP/SK/2010</t>
  </si>
  <si>
    <t>2948/H6.7.FS/TU/2010</t>
  </si>
  <si>
    <t>PK.05/KS.001/SEKJEN/KKP/2011</t>
  </si>
  <si>
    <t>Penyelenggaraan Program Doktor Pariwisata Budaya di unpad</t>
  </si>
  <si>
    <t>Kementerian Hukum dan HAM RI</t>
  </si>
  <si>
    <t>M.HH-04.HM.03.04 TAHUN 2010</t>
  </si>
  <si>
    <t>60/H6.1/TU/2010</t>
  </si>
  <si>
    <t>Badan PSDM Hukum dan HAM Kementerian hukum dan HAM RI</t>
  </si>
  <si>
    <t>SDM.DL.02.01.10-277</t>
  </si>
  <si>
    <t>110a/H6.7/FH/KK/2010</t>
  </si>
  <si>
    <t>PT. Saung Angklung Ujo</t>
  </si>
  <si>
    <t>1779/UN6.RKT/TU/2011</t>
  </si>
  <si>
    <t>083/MoU.B/DIR-SAU/IX/2011</t>
  </si>
  <si>
    <t>17793/UN6.RKT/TU/2011</t>
  </si>
  <si>
    <t>90/KS.B/DIR-SAU/IX/2011</t>
  </si>
  <si>
    <t>Pendataan dan Pendaftaran HAK Kekayaan Intelektual</t>
  </si>
  <si>
    <t>4162/UN6.C/KS/2011</t>
  </si>
  <si>
    <t>Program Penguatan Bahan Ajar pencegahan penyalahgunaan Narkoba dan kesehtan reproduksi bagi siswa SMP di kota bandung</t>
  </si>
  <si>
    <t>Lembaga Kebijakan Pengadaaan Barang dan Jasa Pemerintah (LKPP)</t>
  </si>
  <si>
    <t>19076/UN6.RKT/TU/2011</t>
  </si>
  <si>
    <t>1/SES.LKPP/10/2011</t>
  </si>
  <si>
    <t>PBJ.10,04-10/PPK.II.2/10/2011</t>
  </si>
  <si>
    <t>Swakelola Riset Dampak Implementasi Peraturan Presiden No. 54 Tahun 2010</t>
  </si>
  <si>
    <t>13/178A/DSDM/P3SD/Bd</t>
  </si>
  <si>
    <t>13996/UN6.RKT/TU/2011</t>
  </si>
  <si>
    <t xml:space="preserve">Program Beasiswa  </t>
  </si>
  <si>
    <t>Kabupaten Bangka Selatan</t>
  </si>
  <si>
    <t>074/1216/BP3MD/2011</t>
  </si>
  <si>
    <t>20754/UN6.RKT/TU/2011</t>
  </si>
  <si>
    <t>Direktorat Kesehatan Angkatan Darat</t>
  </si>
  <si>
    <t>23033/UN6.RKT/TU/2011</t>
  </si>
  <si>
    <t>M/02/XI/2011</t>
  </si>
  <si>
    <t>SC.............../X/11</t>
  </si>
  <si>
    <t>20512/UN6.PR4/TU/2011</t>
  </si>
  <si>
    <t>Pelaksanaan Program Subsidi kompetensi Program Pendidikan Vokasi Berkelanjutan</t>
  </si>
  <si>
    <t>PT. Bakti Usaha Menanam Nusantara Hijau Lestrai I</t>
  </si>
  <si>
    <t>23249/UN6.RKT/TU/2011</t>
  </si>
  <si>
    <t>01/NK/BUMN HL I/XI/2011</t>
  </si>
  <si>
    <t>Walikota Sukabumi</t>
  </si>
  <si>
    <t>420/1328/RSU</t>
  </si>
  <si>
    <t>Universitas Riau</t>
  </si>
  <si>
    <t>25147/UN6.RKT/TU/2011</t>
  </si>
  <si>
    <t xml:space="preserve">   /UN19/KS/2011</t>
  </si>
  <si>
    <t>Badan Standardisasi Nasional</t>
  </si>
  <si>
    <t>22362/UN6.RKT/TU/2011</t>
  </si>
  <si>
    <t>4145/BSN/XI/2011</t>
  </si>
  <si>
    <t>Arsip Nasional Republik Indonesia</t>
  </si>
  <si>
    <t>24942/UN6.RKT/TU/2011</t>
  </si>
  <si>
    <t>HK.02/27/2011</t>
  </si>
  <si>
    <t>Universitas Udayana - Psikologi Unpad</t>
  </si>
  <si>
    <t>1614/UN14.2/KM/2011</t>
  </si>
  <si>
    <t>1276/UNG.I/KS/2011</t>
  </si>
  <si>
    <t>Implementasi Pengembangan Tridharma Perguaan Tinggi</t>
  </si>
  <si>
    <t>HK.06.01/V3/4434/2011</t>
  </si>
  <si>
    <t>24612/UN^.PR4/TU/2011</t>
  </si>
  <si>
    <t>Penyelenggaraan Pendidikan Program Sarjana dan Pasca Sarjana</t>
  </si>
</sst>
</file>

<file path=xl/styles.xml><?xml version="1.0" encoding="utf-8"?>
<styleSheet xmlns="http://schemas.openxmlformats.org/spreadsheetml/2006/main">
  <numFmts count="3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21]dddd\ dd\ mmmm\ yyyy"/>
    <numFmt numFmtId="179" formatCode="[$-421]dd\ mmmm\ yyyy;@"/>
    <numFmt numFmtId="180" formatCode="[$-F800]dddd\,\ mmmm\ dd\,\ yyyy"/>
    <numFmt numFmtId="181" formatCode="dd/mm/yyyy;@"/>
    <numFmt numFmtId="182" formatCode="[$-409]dddd\,\ mmmm\ dd\,\ yyyy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10"/>
      <name val="Trebuchet MS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3"/>
      <name val="Trebuchet MS"/>
      <family val="2"/>
    </font>
    <font>
      <sz val="9"/>
      <name val="Trebuchet MS"/>
      <family val="2"/>
    </font>
    <font>
      <b/>
      <i/>
      <sz val="12"/>
      <name val="Arial Narrow"/>
      <family val="2"/>
    </font>
    <font>
      <b/>
      <sz val="10"/>
      <color indexed="9"/>
      <name val="Trebuchet MS"/>
      <family val="2"/>
    </font>
    <font>
      <b/>
      <sz val="10"/>
      <name val="Trebuchet MS"/>
      <family val="2"/>
    </font>
    <font>
      <b/>
      <sz val="9"/>
      <color indexed="9"/>
      <name val="Trebuchet MS"/>
      <family val="2"/>
    </font>
    <font>
      <b/>
      <u val="single"/>
      <sz val="10"/>
      <name val="Trebuchet MS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u val="single"/>
      <sz val="10"/>
      <name val="Trebuchet MS"/>
      <family val="2"/>
    </font>
    <font>
      <u val="single"/>
      <sz val="9"/>
      <color indexed="12"/>
      <name val="Trebuchet MS"/>
      <family val="2"/>
    </font>
    <font>
      <b/>
      <i/>
      <sz val="9"/>
      <name val="Trebuchet MS"/>
      <family val="2"/>
    </font>
    <font>
      <b/>
      <sz val="22"/>
      <name val="Trebuchet MS"/>
      <family val="2"/>
    </font>
    <font>
      <i/>
      <sz val="9"/>
      <name val="Trebuchet MS"/>
      <family val="2"/>
    </font>
    <font>
      <u val="single"/>
      <sz val="10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 quotePrefix="1">
      <alignment vertical="top"/>
    </xf>
    <xf numFmtId="0" fontId="9" fillId="0" borderId="12" xfId="0" applyFont="1" applyBorder="1" applyAlignment="1">
      <alignment horizontal="center" vertical="top"/>
    </xf>
    <xf numFmtId="0" fontId="9" fillId="0" borderId="12" xfId="0" applyFont="1" applyFill="1" applyBorder="1" applyAlignment="1">
      <alignment vertical="top" wrapText="1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179" fontId="9" fillId="0" borderId="10" xfId="0" applyNumberFormat="1" applyFont="1" applyBorder="1" applyAlignment="1" quotePrefix="1">
      <alignment horizontal="center" vertical="top"/>
    </xf>
    <xf numFmtId="179" fontId="9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 quotePrefix="1">
      <alignment vertical="top"/>
    </xf>
    <xf numFmtId="0" fontId="9" fillId="0" borderId="14" xfId="0" applyFont="1" applyBorder="1" applyAlignment="1">
      <alignment horizontal="center" vertical="top"/>
    </xf>
    <xf numFmtId="179" fontId="9" fillId="0" borderId="12" xfId="0" applyNumberFormat="1" applyFont="1" applyBorder="1" applyAlignment="1" quotePrefix="1">
      <alignment horizontal="center" vertical="top"/>
    </xf>
    <xf numFmtId="179" fontId="9" fillId="0" borderId="12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/>
    </xf>
    <xf numFmtId="0" fontId="13" fillId="33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17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 quotePrefix="1">
      <alignment vertical="top"/>
    </xf>
    <xf numFmtId="0" fontId="5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179" fontId="9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1" xfId="0" applyFont="1" applyBorder="1" applyAlignment="1">
      <alignment/>
    </xf>
    <xf numFmtId="179" fontId="9" fillId="0" borderId="1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vertical="top" wrapText="1"/>
    </xf>
    <xf numFmtId="179" fontId="9" fillId="0" borderId="10" xfId="0" applyNumberFormat="1" applyFont="1" applyBorder="1" applyAlignment="1">
      <alignment horizontal="left" vertical="top" wrapText="1"/>
    </xf>
    <xf numFmtId="179" fontId="9" fillId="0" borderId="12" xfId="0" applyNumberFormat="1" applyFont="1" applyBorder="1" applyAlignment="1">
      <alignment horizontal="left" vertical="top" wrapText="1"/>
    </xf>
    <xf numFmtId="0" fontId="9" fillId="0" borderId="10" xfId="0" applyFont="1" applyFill="1" applyBorder="1" applyAlignment="1">
      <alignment/>
    </xf>
    <xf numFmtId="179" fontId="9" fillId="0" borderId="11" xfId="0" applyNumberFormat="1" applyFont="1" applyFill="1" applyBorder="1" applyAlignment="1">
      <alignment horizontal="left" vertical="top"/>
    </xf>
    <xf numFmtId="0" fontId="9" fillId="0" borderId="14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9" fillId="0" borderId="0" xfId="0" applyFont="1" applyBorder="1" applyAlignment="1" quotePrefix="1">
      <alignment vertical="top" wrapText="1"/>
    </xf>
    <xf numFmtId="179" fontId="9" fillId="0" borderId="0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9" fillId="0" borderId="30" xfId="0" applyFont="1" applyBorder="1" applyAlignment="1">
      <alignment horizontal="center" vertical="top"/>
    </xf>
    <xf numFmtId="0" fontId="9" fillId="0" borderId="30" xfId="0" applyFont="1" applyFill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9" fillId="0" borderId="13" xfId="0" applyFont="1" applyBorder="1" applyAlignment="1">
      <alignment/>
    </xf>
    <xf numFmtId="179" fontId="9" fillId="0" borderId="10" xfId="0" applyNumberFormat="1" applyFont="1" applyBorder="1" applyAlignment="1">
      <alignment horizontal="center" vertical="top" wrapText="1"/>
    </xf>
    <xf numFmtId="179" fontId="9" fillId="0" borderId="10" xfId="0" applyNumberFormat="1" applyFont="1" applyFill="1" applyBorder="1" applyAlignment="1">
      <alignment horizontal="center" vertical="top" wrapText="1"/>
    </xf>
    <xf numFmtId="179" fontId="9" fillId="0" borderId="10" xfId="0" applyNumberFormat="1" applyFont="1" applyFill="1" applyBorder="1" applyAlignment="1">
      <alignment horizontal="center" vertical="top"/>
    </xf>
    <xf numFmtId="179" fontId="9" fillId="0" borderId="30" xfId="0" applyNumberFormat="1" applyFont="1" applyBorder="1" applyAlignment="1">
      <alignment horizontal="center" vertical="top" wrapText="1"/>
    </xf>
    <xf numFmtId="179" fontId="9" fillId="0" borderId="11" xfId="0" applyNumberFormat="1" applyFont="1" applyFill="1" applyBorder="1" applyAlignment="1" quotePrefix="1">
      <alignment horizontal="center" vertical="top" wrapText="1"/>
    </xf>
    <xf numFmtId="179" fontId="9" fillId="0" borderId="11" xfId="0" applyNumberFormat="1" applyFont="1" applyFill="1" applyBorder="1" applyAlignment="1">
      <alignment horizontal="center" vertical="top"/>
    </xf>
    <xf numFmtId="179" fontId="9" fillId="0" borderId="14" xfId="0" applyNumberFormat="1" applyFont="1" applyFill="1" applyBorder="1" applyAlignment="1">
      <alignment horizontal="center" vertical="top"/>
    </xf>
    <xf numFmtId="179" fontId="9" fillId="0" borderId="12" xfId="0" applyNumberFormat="1" applyFont="1" applyBorder="1" applyAlignment="1">
      <alignment horizontal="center" vertical="top" wrapText="1"/>
    </xf>
    <xf numFmtId="179" fontId="9" fillId="0" borderId="11" xfId="0" applyNumberFormat="1" applyFont="1" applyBorder="1" applyAlignment="1">
      <alignment horizontal="center" vertical="top"/>
    </xf>
    <xf numFmtId="0" fontId="9" fillId="0" borderId="31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179" fontId="9" fillId="0" borderId="30" xfId="0" applyNumberFormat="1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179" fontId="9" fillId="0" borderId="12" xfId="0" applyNumberFormat="1" applyFont="1" applyFill="1" applyBorder="1" applyAlignment="1">
      <alignment horizontal="center" vertical="top" wrapText="1"/>
    </xf>
    <xf numFmtId="0" fontId="2" fillId="0" borderId="10" xfId="49" applyBorder="1" applyAlignment="1" applyProtection="1">
      <alignment horizontal="center" vertical="top"/>
      <protection/>
    </xf>
    <xf numFmtId="0" fontId="12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8" fillId="0" borderId="10" xfId="49" applyFont="1" applyBorder="1" applyAlignment="1" applyProtection="1">
      <alignment vertical="top" wrapText="1"/>
      <protection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8" fillId="0" borderId="10" xfId="49" applyFont="1" applyFill="1" applyBorder="1" applyAlignment="1" applyProtection="1">
      <alignment horizontal="center" vertical="top" wrapText="1"/>
      <protection/>
    </xf>
    <xf numFmtId="0" fontId="18" fillId="0" borderId="10" xfId="49" applyFont="1" applyBorder="1" applyAlignment="1" applyProtection="1">
      <alignment horizontal="center" vertical="top" wrapText="1"/>
      <protection/>
    </xf>
    <xf numFmtId="0" fontId="18" fillId="0" borderId="12" xfId="49" applyFont="1" applyBorder="1" applyAlignment="1" applyProtection="1">
      <alignment horizontal="center" vertical="top" wrapText="1"/>
      <protection/>
    </xf>
    <xf numFmtId="0" fontId="18" fillId="0" borderId="10" xfId="49" applyFont="1" applyFill="1" applyBorder="1" applyAlignment="1" applyProtection="1">
      <alignment horizontal="center" vertical="top"/>
      <protection/>
    </xf>
    <xf numFmtId="0" fontId="18" fillId="0" borderId="0" xfId="49" applyFont="1" applyBorder="1" applyAlignment="1" applyProtection="1">
      <alignment horizontal="center" vertical="top"/>
      <protection/>
    </xf>
    <xf numFmtId="0" fontId="18" fillId="0" borderId="10" xfId="49" applyFont="1" applyBorder="1" applyAlignment="1" applyProtection="1">
      <alignment horizontal="center" vertical="top"/>
      <protection/>
    </xf>
    <xf numFmtId="0" fontId="18" fillId="0" borderId="12" xfId="49" applyFont="1" applyBorder="1" applyAlignment="1" applyProtection="1">
      <alignment vertical="top" wrapText="1"/>
      <protection/>
    </xf>
    <xf numFmtId="10" fontId="9" fillId="0" borderId="0" xfId="0" applyNumberFormat="1" applyFont="1" applyAlignment="1">
      <alignment vertical="top" wrapText="1"/>
    </xf>
    <xf numFmtId="0" fontId="18" fillId="0" borderId="12" xfId="49" applyFont="1" applyBorder="1" applyAlignment="1" applyProtection="1">
      <alignment horizontal="center" vertical="top"/>
      <protection/>
    </xf>
    <xf numFmtId="179" fontId="9" fillId="0" borderId="11" xfId="0" applyNumberFormat="1" applyFont="1" applyFill="1" applyBorder="1" applyAlignment="1">
      <alignment horizontal="left" vertical="top" wrapText="1"/>
    </xf>
    <xf numFmtId="0" fontId="2" fillId="0" borderId="10" xfId="49" applyFill="1" applyBorder="1" applyAlignment="1" applyProtection="1">
      <alignment horizontal="center" vertical="top" wrapText="1"/>
      <protection/>
    </xf>
    <xf numFmtId="179" fontId="2" fillId="0" borderId="10" xfId="49" applyNumberFormat="1" applyBorder="1" applyAlignment="1" applyProtection="1">
      <alignment horizontal="center" vertical="top"/>
      <protection/>
    </xf>
    <xf numFmtId="0" fontId="5" fillId="0" borderId="20" xfId="0" applyFont="1" applyBorder="1" applyAlignment="1">
      <alignment horizontal="center"/>
    </xf>
    <xf numFmtId="0" fontId="2" fillId="0" borderId="10" xfId="49" applyFont="1" applyBorder="1" applyAlignment="1" applyProtection="1">
      <alignment horizontal="center" vertical="top"/>
      <protection/>
    </xf>
    <xf numFmtId="0" fontId="9" fillId="0" borderId="0" xfId="0" applyFont="1" applyAlignment="1">
      <alignment horizontal="left" vertical="top"/>
    </xf>
    <xf numFmtId="0" fontId="18" fillId="0" borderId="30" xfId="49" applyFont="1" applyBorder="1" applyAlignment="1" applyProtection="1">
      <alignment horizontal="center" vertical="top" wrapText="1"/>
      <protection/>
    </xf>
    <xf numFmtId="0" fontId="9" fillId="0" borderId="19" xfId="0" applyFont="1" applyBorder="1" applyAlignment="1">
      <alignment horizontal="center" vertical="top"/>
    </xf>
    <xf numFmtId="179" fontId="9" fillId="0" borderId="12" xfId="0" applyNumberFormat="1" applyFont="1" applyFill="1" applyBorder="1" applyAlignment="1">
      <alignment horizontal="center" vertical="top"/>
    </xf>
    <xf numFmtId="0" fontId="2" fillId="0" borderId="12" xfId="49" applyFill="1" applyBorder="1" applyAlignment="1" applyProtection="1">
      <alignment horizontal="center" vertical="top"/>
      <protection/>
    </xf>
    <xf numFmtId="0" fontId="9" fillId="0" borderId="12" xfId="0" applyFont="1" applyFill="1" applyBorder="1" applyAlignment="1">
      <alignment/>
    </xf>
    <xf numFmtId="0" fontId="9" fillId="0" borderId="14" xfId="0" applyFont="1" applyBorder="1" applyAlignment="1">
      <alignment/>
    </xf>
    <xf numFmtId="179" fontId="9" fillId="0" borderId="12" xfId="0" applyNumberFormat="1" applyFont="1" applyFill="1" applyBorder="1" applyAlignment="1">
      <alignment horizontal="left"/>
    </xf>
    <xf numFmtId="0" fontId="2" fillId="0" borderId="10" xfId="49" applyFill="1" applyBorder="1" applyAlignment="1" applyProtection="1">
      <alignment horizontal="center" vertical="top"/>
      <protection/>
    </xf>
    <xf numFmtId="179" fontId="9" fillId="0" borderId="0" xfId="0" applyNumberFormat="1" applyFont="1" applyFill="1" applyBorder="1" applyAlignment="1">
      <alignment horizontal="left" vertical="top" wrapText="1"/>
    </xf>
    <xf numFmtId="179" fontId="9" fillId="0" borderId="0" xfId="0" applyNumberFormat="1" applyFont="1" applyBorder="1" applyAlignment="1">
      <alignment horizontal="left" vertical="top" wrapText="1"/>
    </xf>
    <xf numFmtId="0" fontId="22" fillId="0" borderId="30" xfId="49" applyFont="1" applyFill="1" applyBorder="1" applyAlignment="1" applyProtection="1">
      <alignment horizontal="center" vertical="top" wrapText="1"/>
      <protection/>
    </xf>
    <xf numFmtId="0" fontId="22" fillId="0" borderId="10" xfId="49" applyFont="1" applyFill="1" applyBorder="1" applyAlignment="1" applyProtection="1">
      <alignment horizontal="center" vertical="top" wrapText="1"/>
      <protection/>
    </xf>
    <xf numFmtId="0" fontId="22" fillId="0" borderId="0" xfId="49" applyFont="1" applyBorder="1" applyAlignment="1" applyProtection="1">
      <alignment horizontal="center" vertical="top"/>
      <protection/>
    </xf>
    <xf numFmtId="0" fontId="22" fillId="0" borderId="10" xfId="49" applyFont="1" applyBorder="1" applyAlignment="1" applyProtection="1">
      <alignment horizontal="center" vertical="top" wrapText="1"/>
      <protection/>
    </xf>
    <xf numFmtId="0" fontId="22" fillId="0" borderId="12" xfId="49" applyFont="1" applyFill="1" applyBorder="1" applyAlignment="1" applyProtection="1">
      <alignment horizontal="center" vertical="top" wrapText="1"/>
      <protection/>
    </xf>
    <xf numFmtId="0" fontId="22" fillId="0" borderId="10" xfId="49" applyFont="1" applyBorder="1" applyAlignment="1" applyProtection="1">
      <alignment horizontal="center" vertical="top"/>
      <protection/>
    </xf>
    <xf numFmtId="0" fontId="19" fillId="0" borderId="33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3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33" borderId="16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0" xfId="0" applyFont="1" applyBorder="1" applyAlignment="1" quotePrefix="1">
      <alignment horizontal="center" vertical="center"/>
    </xf>
    <xf numFmtId="0" fontId="16" fillId="0" borderId="3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redaktur\Downloads\00.%20Kerja%20Sama%20dengan%20Lembaga%20Pemerintah\01%20-%2000%20-%202011%20MoU%20Prov%20Bangka%20Belitung.pdf" TargetMode="External" /><Relationship Id="rId2" Type="http://schemas.openxmlformats.org/officeDocument/2006/relationships/hyperlink" Target="file://C:\Users\redaktur\Downloads\00.%20Kerja%20Sama%20dengan%20Lembaga%20Pemerintah\02%20-%2000%20-%202006%20MoU%20Kab%20Garut.pdf" TargetMode="External" /><Relationship Id="rId3" Type="http://schemas.openxmlformats.org/officeDocument/2006/relationships/hyperlink" Target="file://C:\Users\redaktur\Downloads\00.%20Kerja%20Sama%20dengan%20Lembaga%20Pemerintah\03%20-%2000%20-%202006%20MoU%20Kab%20Indragiri%20Hilir.pdf" TargetMode="External" /><Relationship Id="rId4" Type="http://schemas.openxmlformats.org/officeDocument/2006/relationships/hyperlink" Target="file://C:\Users\redaktur\Downloads\00.%20Kerja%20Sama%20dengan%20Lembaga%20Pemerintah\04%20-%2000%20-%202006%20MoU%20Prov%20Jawa%20Barat.pdf" TargetMode="External" /><Relationship Id="rId5" Type="http://schemas.openxmlformats.org/officeDocument/2006/relationships/hyperlink" Target="file://C:\Users\redaktur\Downloads\00.%20Kerja%20Sama%20dengan%20Lembaga%20Pemerintah\04%20-%2000%20-%202009%20MoU%20ADD%20Prov%20Jawa%20Barat.pdf" TargetMode="External" /><Relationship Id="rId6" Type="http://schemas.openxmlformats.org/officeDocument/2006/relationships/hyperlink" Target="file://C:\Users\redaktur\Downloads\00.%20Kerja%20Sama%20dengan%20Lembaga%20Pemerintah\04%20-%2000%20-%202009%20PKS%20Prov%20Jawa%20Barat%20(Pertanian%20S-1).pdf" TargetMode="External" /><Relationship Id="rId7" Type="http://schemas.openxmlformats.org/officeDocument/2006/relationships/hyperlink" Target="file://C:\Users\redaktur\Downloads\00.%20Kerja%20Sama%20dengan%20Lembaga%20Pemerintah\04%20-%2000%202009%20PKS%20Prov%20Jawa%20Barat%20(Kesehatan%20S-1).pdf" TargetMode="External" /><Relationship Id="rId8" Type="http://schemas.openxmlformats.org/officeDocument/2006/relationships/hyperlink" Target="file://C:\Users\redaktur\Downloads\00.%20Kerja%20Sama%20dengan%20Lembaga%20Pemerintah\04%20-%2000%20-%202009%20PKS%20Prov%20Jawa%20Barat%20(D-III%20Kebidanan%20Disdik).pdf" TargetMode="External" /><Relationship Id="rId9" Type="http://schemas.openxmlformats.org/officeDocument/2006/relationships/hyperlink" Target="file://C:\Users\redaktur\Downloads\00.%20Kerja%20Sama%20dengan%20Lembaga%20Pemerintah\04%20-%2000%20-%202009%20PKS%20Prov%20Jawa%20Barat%20(D-III%20Kebidanan%20DIkmenti).pdf" TargetMode="External" /><Relationship Id="rId10" Type="http://schemas.openxmlformats.org/officeDocument/2006/relationships/hyperlink" Target="file://C:\Users\redaktur\Downloads\00.%20Kerja%20Sama%20dengan%20Lembaga%20Pemerintah\05%20-%2000%20-%202006%20MoU%20Kab%20Lampung%20Timur.pdf" TargetMode="External" /><Relationship Id="rId11" Type="http://schemas.openxmlformats.org/officeDocument/2006/relationships/hyperlink" Target="file://C:\Users\redaktur\Downloads\00.%20Kerja%20Sama%20dengan%20Lembaga%20Pemerintah\06%20-%2000%20-%202007%20MoU%20Kabupaten%20Kuningan.pdf" TargetMode="External" /><Relationship Id="rId12" Type="http://schemas.openxmlformats.org/officeDocument/2006/relationships/hyperlink" Target="file://C:\Users\redaktur\Downloads\00.%20Kerja%20Sama%20dengan%20Lembaga%20Pemerintah\07%20-%2000%20-%202007%20MoU%20Kab%20Karimun.pdf" TargetMode="External" /><Relationship Id="rId13" Type="http://schemas.openxmlformats.org/officeDocument/2006/relationships/hyperlink" Target="file://C:\Users\redaktur\Downloads\00.%20Kerja%20Sama%20dengan%20Lembaga%20Pemerintah\08-%2000%20-%202007%20MoU%20Kab%20Tasikmalaya.pdf" TargetMode="External" /><Relationship Id="rId14" Type="http://schemas.openxmlformats.org/officeDocument/2006/relationships/hyperlink" Target="file://C:\Users\redaktur\Downloads\00.%20Kerja%20Sama%20dengan%20Lembaga%20Pemerintah\08%20-%2000%20-%202007%20PKS%20Kab%20Tasikmalaya%20%20(Penelitian).pdf" TargetMode="External" /><Relationship Id="rId15" Type="http://schemas.openxmlformats.org/officeDocument/2006/relationships/hyperlink" Target="file://C:\Users\redaktur\Downloads\00.%20Kerja%20Sama%20dengan%20Lembaga%20Pemerintah\09%20-00%20-%202007%20MoU%20Kab%20Indramayu.pdf" TargetMode="External" /><Relationship Id="rId16" Type="http://schemas.openxmlformats.org/officeDocument/2006/relationships/hyperlink" Target="file://C:\Users\redaktur\Downloads\00.%20Kerja%20Sama%20dengan%20Lembaga%20Pemerintah\10%20-%2000%20-%202007%20Kab%20Sorong.pdf" TargetMode="External" /><Relationship Id="rId17" Type="http://schemas.openxmlformats.org/officeDocument/2006/relationships/hyperlink" Target="file://C:\Users\redaktur\Downloads\00.%20Kerja%20Sama%20dengan%20Lembaga%20Pemerintah\11%20-%2000%20-%202007%20MoU%20Kab%20Bengkulu%20Utara.pdf" TargetMode="External" /><Relationship Id="rId18" Type="http://schemas.openxmlformats.org/officeDocument/2006/relationships/hyperlink" Target="file://C:\Users\redaktur\Downloads\00.%20Kerja%20Sama%20dengan%20Lembaga%20Pemerintah\12%20-%2000%20-%202008%20MoU%20Kab%20Subang.pdf" TargetMode="External" /><Relationship Id="rId19" Type="http://schemas.openxmlformats.org/officeDocument/2006/relationships/hyperlink" Target="file://C:\Users\redaktur\Downloads\00.%20Kerja%20Sama%20dengan%20Lembaga%20Pemerintah\13-%2000%20-%202008%20MoU%20Kota%20Bandung.pdf" TargetMode="External" /><Relationship Id="rId20" Type="http://schemas.openxmlformats.org/officeDocument/2006/relationships/hyperlink" Target="file://C:\Users\redaktur\Downloads\00.%20Kerja%20Sama%20dengan%20Lembaga%20Pemerintah\14%20-%2000%20-%202008%20MoU%20Kab%20Bandung%20Barat.pdf" TargetMode="External" /><Relationship Id="rId21" Type="http://schemas.openxmlformats.org/officeDocument/2006/relationships/hyperlink" Target="file://C:\Users\redaktur\Downloads\00.%20Kerja%20Sama%20dengan%20Lembaga%20Pemerintah\14%20-%2000%20-%202008%20PKS%20Kab%20Bandung%20Barat.pdf" TargetMode="External" /><Relationship Id="rId22" Type="http://schemas.openxmlformats.org/officeDocument/2006/relationships/hyperlink" Target="file://C:\Users\redaktur\Downloads\00.%20Kerja%20Sama%20dengan%20Lembaga%20Pemerintah\15%20-%2000%20-%202008%20moU%20Kab%20Kepulauan%20Talaud.pdf" TargetMode="External" /><Relationship Id="rId23" Type="http://schemas.openxmlformats.org/officeDocument/2006/relationships/hyperlink" Target="file://C:\Users\redaktur\Downloads\00.%20Kerja%20Sama%20dengan%20Lembaga%20Pemerintah\16%20-%2000%20-%202008%20MoU%20Kab%20Cianjur.pdf" TargetMode="External" /><Relationship Id="rId24" Type="http://schemas.openxmlformats.org/officeDocument/2006/relationships/hyperlink" Target="file://C:\Users\redaktur\Downloads\00.%20Kerja%20Sama%20dengan%20Lembaga%20Pemerintah\17%20-%2000%20-%202008%20MoU%20Kota%20Bima.pdf" TargetMode="External" /><Relationship Id="rId25" Type="http://schemas.openxmlformats.org/officeDocument/2006/relationships/hyperlink" Target="file://C:\Users\redaktur\Downloads\00.%20Kerja%20Sama%20dengan%20Lembaga%20Pemerintah\18%20-%2000%20-%202008%20MoU%20Kab%20Cirebon.pdf" TargetMode="External" /><Relationship Id="rId26" Type="http://schemas.openxmlformats.org/officeDocument/2006/relationships/hyperlink" Target="file://C:\Users\redaktur\Downloads\00.%20Kerja%20Sama%20dengan%20Lembaga%20Pemerintah\19%20-%2000%20-%202008%20MoU%20Kabuapten%20Ciamis.pdf" TargetMode="External" /><Relationship Id="rId27" Type="http://schemas.openxmlformats.org/officeDocument/2006/relationships/hyperlink" Target="file://C:\Users\redaktur\Downloads\00.%20Kerja%20Sama%20dengan%20Lembaga%20Pemerintah\20%20-%2000%20-%202008%20MoU%20Kota%20Cilegon.pdf" TargetMode="External" /><Relationship Id="rId28" Type="http://schemas.openxmlformats.org/officeDocument/2006/relationships/hyperlink" Target="file://C:\Users\redaktur\Downloads\00.%20Kerja%20Sama%20dengan%20Lembaga%20Pemerintah\21%20-%2000%20MoU%202008%20Kabupaten%20Serang.pdf" TargetMode="External" /><Relationship Id="rId29" Type="http://schemas.openxmlformats.org/officeDocument/2006/relationships/hyperlink" Target="file://C:\Users\redaktur\Downloads\00.%20Kerja%20Sama%20dengan%20Lembaga%20Pemerintah\18%20-%2000%20PKS%202010%20Seleksi%20CPNS.pdf" TargetMode="External" /><Relationship Id="rId30" Type="http://schemas.openxmlformats.org/officeDocument/2006/relationships/hyperlink" Target="file://C:\Users\redaktur\Downloads\00.%20Kerja%20Sama%20dengan%20Lembaga%20Pemerintah\22%20-%2000%20MoU%202008%20Kabupaten%20Sukabumi.pdf" TargetMode="External" /><Relationship Id="rId31" Type="http://schemas.openxmlformats.org/officeDocument/2006/relationships/hyperlink" Target="file://C:\Users\redaktur\Downloads\00.%20Kerja%20Sama%20dengan%20Lembaga%20Pemerintah\23%20-%2000%20MoU%202008%20Kota%20Sukabumi.pdf" TargetMode="External" /><Relationship Id="rId32" Type="http://schemas.openxmlformats.org/officeDocument/2006/relationships/hyperlink" Target="file://C:\Users\redaktur\Downloads\00.%20Kerja%20Sama%20dengan%20Lembaga%20Pemerintah\24%20-%2000%20MoU%20Kabupaten%20Majalengka.pdf" TargetMode="External" /><Relationship Id="rId33" Type="http://schemas.openxmlformats.org/officeDocument/2006/relationships/hyperlink" Target="file://C:\Users\redaktur\Downloads\00.%20Kerja%20Sama%20dengan%20Lembaga%20Pemerintah\25%20-%2000%20MoU%20Kabupaten%20Karawang.pdf" TargetMode="External" /><Relationship Id="rId34" Type="http://schemas.openxmlformats.org/officeDocument/2006/relationships/hyperlink" Target="file://C:\Users\redaktur\Downloads\00.%20Kerja%20Sama%20dengan%20Lembaga%20Pemerintah\26%20-%2000%20MoU%20kota%20Depok.pdf" TargetMode="External" /><Relationship Id="rId35" Type="http://schemas.openxmlformats.org/officeDocument/2006/relationships/hyperlink" Target="file://C:\Users\redaktur\Downloads\00.%20Kerja%20Sama%20dengan%20Lembaga%20Pemerintah\27%20-%2000%20MoU%20Provinsi%20Banten.pdf" TargetMode="External" /><Relationship Id="rId36" Type="http://schemas.openxmlformats.org/officeDocument/2006/relationships/hyperlink" Target="file://C:\Users\redaktur\Downloads\00.%20Kerja%20Sama%20dengan%20Lembaga%20Pemerintah\28%20-%2000%20MoU%20kota%20bogor.pdf" TargetMode="External" /><Relationship Id="rId37" Type="http://schemas.openxmlformats.org/officeDocument/2006/relationships/hyperlink" Target="file://C:\Users\redaktur\Downloads\00.%20Kerja%20Sama%20dengan%20Lembaga%20Pemerintah\29%20-%2000%20MoU%20Kabupaten%20Poso.pdf" TargetMode="External" /><Relationship Id="rId38" Type="http://schemas.openxmlformats.org/officeDocument/2006/relationships/hyperlink" Target="file://C:\Users\redaktur\Downloads\00.%20Kerja%20Sama%20dengan%20Lembaga%20Pemerintah\30%20-%2000%20MoU%20Kabupaten%20Kepahiang.pdf" TargetMode="External" /><Relationship Id="rId39" Type="http://schemas.openxmlformats.org/officeDocument/2006/relationships/hyperlink" Target="file://C:\Users\redaktur\Downloads\00.%20Kerja%20Sama%20dengan%20Lembaga%20Pemerintah\31%20-%2000%20MoU%20Kabupaten%20Mandailing%20Natal.pdf" TargetMode="External" /><Relationship Id="rId40" Type="http://schemas.openxmlformats.org/officeDocument/2006/relationships/hyperlink" Target="file://C:\Users\redaktur\Downloads\00.%20Kerja%20Sama%20dengan%20Lembaga%20Pemerintah\31%20-%2000%20PKS%20Kabupaten%20Mandailing%20Natal.pdf" TargetMode="External" /><Relationship Id="rId41" Type="http://schemas.openxmlformats.org/officeDocument/2006/relationships/hyperlink" Target="file://C:\Users\redaktur\Downloads\00.%20Kerja%20Sama%20dengan%20Lembaga%20Pemerintah\32%20-%2000%20MoU%20Kota%20Bengkulu.pdf" TargetMode="External" /><Relationship Id="rId42" Type="http://schemas.openxmlformats.org/officeDocument/2006/relationships/hyperlink" Target="file://C:\Users\redaktur\Downloads\00.%20Kerja%20Sama%20dengan%20Lembaga%20Pemerintah\33%20-%2000%20MoU%20Kabupaten%20Bima.pdf" TargetMode="External" /><Relationship Id="rId43" Type="http://schemas.openxmlformats.org/officeDocument/2006/relationships/hyperlink" Target="file://C:\Users\redaktur\Downloads\00.%20Kerja%20Sama%20dengan%20Lembaga%20Pemerintah\33%20-%2000%20PKS%20Kabupaten%20Bima.pdf" TargetMode="External" /><Relationship Id="rId44" Type="http://schemas.openxmlformats.org/officeDocument/2006/relationships/hyperlink" Target="file://C:\Users\redaktur\Downloads\00.%20Kerja%20Sama%20dengan%20Lembaga%20Pemerintah\34%20-%2000%20MoU%20Kabuapten%20Padang%20Lawas%20Utara.pdf" TargetMode="External" /><Relationship Id="rId45" Type="http://schemas.openxmlformats.org/officeDocument/2006/relationships/hyperlink" Target="file://C:\Users\redaktur\Downloads\00.%20Kerja%20Sama%20dengan%20Lembaga%20Pemerintah\34%20-%2000%20PKS%20Kabuapten%20Padang%20Lawas%20Utara.pdf" TargetMode="External" /><Relationship Id="rId46" Type="http://schemas.openxmlformats.org/officeDocument/2006/relationships/hyperlink" Target="file://C:\Users\redaktur\Downloads\00.%20Kerja%20Sama%20dengan%20Lembaga%20Pemerintah\35%20-%2000%20MoU%20Kabupaten%20Nias%20Selatan.pdf" TargetMode="External" /><Relationship Id="rId47" Type="http://schemas.openxmlformats.org/officeDocument/2006/relationships/hyperlink" Target="file://C:\Users\redaktur\Downloads\00.%20Kerja%20Sama%20dengan%20Lembaga%20Pemerintah\36%20-%2000%20MoU%20Provinsi%20Maluku%20Utara.pdf" TargetMode="External" /><Relationship Id="rId48" Type="http://schemas.openxmlformats.org/officeDocument/2006/relationships/hyperlink" Target="file://C:\Users\redaktur\Downloads\00.%20Kerja%20Sama%20dengan%20Lembaga%20Pemerintah\37%20-%2000%20MoU%20Kota%20Tanjung%20Balai.pdf" TargetMode="External" /><Relationship Id="rId49" Type="http://schemas.openxmlformats.org/officeDocument/2006/relationships/hyperlink" Target="file://C:\Users\redaktur\Downloads\00.%20Kerja%20Sama%20dengan%20Lembaga%20Pemerintah\38%20-%2000%20MoU%20Kabupaten%20Kepulauan%20Anambas.pdf" TargetMode="External" /><Relationship Id="rId50" Type="http://schemas.openxmlformats.org/officeDocument/2006/relationships/hyperlink" Target="file://C:\Users\redaktur\Downloads\00.%20Kerja%20Sama%20dengan%20Lembaga%20Pemerintah\39%20-%2000%20MoU%20Kabupaten%20Belitung.pdf" TargetMode="External" /><Relationship Id="rId51" Type="http://schemas.openxmlformats.org/officeDocument/2006/relationships/hyperlink" Target="file://C:\Users\redaktur\Downloads\00.%20Kerja%20Sama%20dengan%20Lembaga%20Pemerintah\40%20-%2000%20MoU%20Kabupaten%20Labuhan%20Batu%20Utara.pdf" TargetMode="External" /><Relationship Id="rId52" Type="http://schemas.openxmlformats.org/officeDocument/2006/relationships/hyperlink" Target="file://C:\Users\redaktur\Downloads\00.%20Kerja%20Sama%20dengan%20Lembaga%20Pemerintah\40%20-%2000%20PKS%202010%20Kabupaten%20Labuhanbatu%20Utara.pdf" TargetMode="External" /><Relationship Id="rId53" Type="http://schemas.openxmlformats.org/officeDocument/2006/relationships/hyperlink" Target="file://C:\Users\redaktur\Downloads\00.%20Kerja%20Sama%20dengan%20Lembaga%20Pemerintah\41%20-%2000%20MoU%202010%20Kabupaten%20Batu%20Bara.pdf" TargetMode="External" /><Relationship Id="rId54" Type="http://schemas.openxmlformats.org/officeDocument/2006/relationships/hyperlink" Target="file://C:\Users\redaktur\Downloads\00.%20Kerja%20Sama%20dengan%20Lembaga%20Pemerintah\42%20-%2000%20MoU%202010%20Kabupaten%20Labuhanbatu%20Selatan.pdf" TargetMode="External" /><Relationship Id="rId55" Type="http://schemas.openxmlformats.org/officeDocument/2006/relationships/hyperlink" Target="file://C:\Users\redaktur\Downloads\00.%20Kerja%20Sama%20dengan%20Lembaga%20Pemerintah\42%20-%2000%20PKS%202010%20Kabupaten%20Labuhanbatu%20Selatan.pdf" TargetMode="External" /><Relationship Id="rId56" Type="http://schemas.openxmlformats.org/officeDocument/2006/relationships/hyperlink" Target="file://C:\Users\redaktur\Downloads\00.%20Kerja%20Sama%20dengan%20Lembaga%20Pemerintah\43%20-%2000%20MoU%202010%20Kabupaten%20Tapanuli%20Tengah.pdf" TargetMode="External" /><Relationship Id="rId57" Type="http://schemas.openxmlformats.org/officeDocument/2006/relationships/hyperlink" Target="file://C:\Users\redaktur\Downloads\00.%20Kerja%20Sama%20dengan%20Lembaga%20Pemerintah\44%20-%2000%20MoU%202010%20Kabupaten%20Dompu.pdf" TargetMode="External" /><Relationship Id="rId58" Type="http://schemas.openxmlformats.org/officeDocument/2006/relationships/hyperlink" Target="file://C:\Users\redaktur\Downloads\00.%20Kerja%20Sama%20dengan%20Lembaga%20Pemerintah\45%20-%2000%20MoU%202010%20Kota%20Sibolga.pdf" TargetMode="External" /><Relationship Id="rId59" Type="http://schemas.openxmlformats.org/officeDocument/2006/relationships/hyperlink" Target="file://C:\Users\redaktur\Downloads\00.%20Kerja%20Sama%20dengan%20Lembaga%20Pemerintah\45%20-%2000%20PKS%202010%20Kota%20Sibolga.pdf" TargetMode="External" /><Relationship Id="rId60" Type="http://schemas.openxmlformats.org/officeDocument/2006/relationships/hyperlink" Target="file://C:\Users\redaktur\Downloads\00.%20Kerja%20Sama%20dengan%20Lembaga%20Pemerintah\46%20-%2000%20PKS%202010%20Kabupaten%20Bangka%20Tengah.pdf" TargetMode="External" /><Relationship Id="rId61" Type="http://schemas.openxmlformats.org/officeDocument/2006/relationships/hyperlink" Target="file://C:\Users\redaktur\Downloads\00.%20Kerja%20Sama%20dengan%20Lembaga%20Pemerintah\47%20-%2000%20MoU%202006%20Kementerian%20Kominfo.pdf" TargetMode="External" /><Relationship Id="rId62" Type="http://schemas.openxmlformats.org/officeDocument/2006/relationships/hyperlink" Target="file://C:\Users\redaktur\Downloads\00.%20Kerja%20Sama%20dengan%20Lembaga%20Pemerintah\47%20-%2000%20PKS%202006%20Kementerian%20Kominfo.pdf" TargetMode="External" /><Relationship Id="rId63" Type="http://schemas.openxmlformats.org/officeDocument/2006/relationships/hyperlink" Target="file://C:\Users\redaktur\Downloads\00.%20Kerja%20Sama%20dengan%20Lembaga%20Pemerintah\48%20-%2000%20MoU%202006%20Newmont%20Pacific%20Nusantara.pdf" TargetMode="External" /><Relationship Id="rId64" Type="http://schemas.openxmlformats.org/officeDocument/2006/relationships/hyperlink" Target="file://C:\Users\redaktur\Downloads\00.%20Kerja%20Sama%20dengan%20Lembaga%20Pemerintah\49%20-%2000%20MoU%202006%20Krakatau%20Steel.pdf" TargetMode="External" /><Relationship Id="rId65" Type="http://schemas.openxmlformats.org/officeDocument/2006/relationships/hyperlink" Target="file://C:\Users\redaktur\Downloads\00.%20Kerja%20Sama%20dengan%20Lembaga%20Pemerintah\50%20-%2000%20MoU%202006%20Pal%20Indonesia.pdf" TargetMode="External" /><Relationship Id="rId66" Type="http://schemas.openxmlformats.org/officeDocument/2006/relationships/hyperlink" Target="file://C:\Users\redaktur\Downloads\00.%20Kerja%20Sama%20dengan%20Lembaga%20Pemerintah\51%20-%2000%20MoU%202006%20Pusat%20Pengembangan%20Penataran%20Guru%20Pertanian.pdf" TargetMode="External" /><Relationship Id="rId67" Type="http://schemas.openxmlformats.org/officeDocument/2006/relationships/hyperlink" Target="file://C:\Users\redaktur\Downloads\00.%20Kerja%20Sama%20dengan%20Lembaga%20Pemerintah\52%20-%2000%20MoU%202006%20Bank%20Mandiri%20Persero.pdf" TargetMode="External" /><Relationship Id="rId68" Type="http://schemas.openxmlformats.org/officeDocument/2006/relationships/hyperlink" Target="file://C:\Users\redaktur\Downloads\00.%20Kerja%20Sama%20dengan%20Lembaga%20Pemerintah\53%20-%2000%20MoU%202006%20Garuda%20Indonesia%20(Deneral%20Manager).pdf" TargetMode="External" /><Relationship Id="rId69" Type="http://schemas.openxmlformats.org/officeDocument/2006/relationships/hyperlink" Target="file://C:\Users\redaktur\Downloads\00.%20Kerja%20Sama%20dengan%20Lembaga%20Pemerintah\53%20-%2000%20MoU%202010%20Garuda%20Indonesia%20(Direktur%20SDM%20dan%20Umum).pdf" TargetMode="External" /><Relationship Id="rId70" Type="http://schemas.openxmlformats.org/officeDocument/2006/relationships/hyperlink" Target="file://C:\Users\redaktur\Downloads\00.%20Kerja%20Sama%20dengan%20Lembaga%20Pemerintah\54%20-%2000%20MoU%202006%20Pembinaan%20Sekolah%20Luar%20Biasa.pdf" TargetMode="External" /><Relationship Id="rId71" Type="http://schemas.openxmlformats.org/officeDocument/2006/relationships/hyperlink" Target="file://C:\Users\redaktur\Downloads\00.%20Kerja%20Sama%20dengan%20Lembaga%20Pemerintah\55%20-%2000%20MoU%202006%20Menteri%20Kebudayaan%20dan%20Pariwisata.pdf" TargetMode="External" /><Relationship Id="rId72" Type="http://schemas.openxmlformats.org/officeDocument/2006/relationships/hyperlink" Target="file://C:\Users\redaktur\Downloads\00.%20Kerja%20Sama%20dengan%20Lembaga%20Pemerintah\55%20-%2000%20MoU%20PKS%20Sekjen%20Kebudayaan%20dan%20Pariwisata.pdf" TargetMode="External" /><Relationship Id="rId73" Type="http://schemas.openxmlformats.org/officeDocument/2006/relationships/hyperlink" Target="file://C:\Users\redaktur\Downloads\00.%20Kerja%20Sama%20dengan%20Lembaga%20Pemerintah\56%20-%2000%20MoU%20Komisi%20Pemberantasan%20Korupsi.pdf" TargetMode="External" /><Relationship Id="rId74" Type="http://schemas.openxmlformats.org/officeDocument/2006/relationships/hyperlink" Target="file://C:\Users\redaktur\Downloads\00.%20Kerja%20Sama%20dengan%20Lembaga%20Pemerintah\56%20-%2000%20PKS%20Komisi%20Pemberantasan%20Korupsi.pdf" TargetMode="External" /><Relationship Id="rId75" Type="http://schemas.openxmlformats.org/officeDocument/2006/relationships/hyperlink" Target="file://C:\Users\redaktur\Downloads\00.%20Kerja%20Sama%20dengan%20Lembaga%20Pemerintah\57%20-%2000%20MoU%202007%20Bdan%20Pertanahan%20Nasional.pdf" TargetMode="External" /><Relationship Id="rId76" Type="http://schemas.openxmlformats.org/officeDocument/2006/relationships/hyperlink" Target="file://C:\Users\redaktur\Downloads\00.%20Kerja%20Sama%20dengan%20Lembaga%20Pemerintah\58%20-%2000%20MoU%202007%20Pusat%20Bahasa%20Departemen%20Pendidikan%20Nasional.pdf" TargetMode="External" /><Relationship Id="rId77" Type="http://schemas.openxmlformats.org/officeDocument/2006/relationships/hyperlink" Target="file://C:\Users\redaktur\Downloads\00.%20Kerja%20Sama%20dengan%20Lembaga%20Pemerintah\59%20-%2000%20MoU%202007%20Pupuk%20Sriwidjaja.pdf" TargetMode="External" /><Relationship Id="rId78" Type="http://schemas.openxmlformats.org/officeDocument/2006/relationships/hyperlink" Target="file://C:\Users\redaktur\Downloads\00.%20Kerja%20Sama%20dengan%20Lembaga%20Pemerintah\61%20-%2000%20MoU%202007%20Bank%20Jabar%20Banten.pdf" TargetMode="External" /><Relationship Id="rId79" Type="http://schemas.openxmlformats.org/officeDocument/2006/relationships/hyperlink" Target="file://C:\Users\redaktur\Downloads\00.%20Kerja%20Sama%20dengan%20Lembaga%20Pemerintah\61%20-%2000%20PKS%202007%20Bank%20Jabar%20Layanan%20Jasa%20perbankan.pdf" TargetMode="External" /><Relationship Id="rId80" Type="http://schemas.openxmlformats.org/officeDocument/2006/relationships/hyperlink" Target="file://C:\Users\redaktur\Downloads\00.%20Kerja%20Sama%20dengan%20Lembaga%20Pemerintah\61%20-%2000%20PKS%202009%20Bank%20Jabar%20Smart%20Campus.pdf" TargetMode="External" /><Relationship Id="rId81" Type="http://schemas.openxmlformats.org/officeDocument/2006/relationships/hyperlink" Target="file://C:\Users\redaktur\Downloads\00.%20Kerja%20Sama%20dengan%20Lembaga%20Pemerintah\61%20-%2000%20PKS%202009%20Bank%20Jabar%20Kredit%20Laptop.pdf" TargetMode="External" /><Relationship Id="rId82" Type="http://schemas.openxmlformats.org/officeDocument/2006/relationships/hyperlink" Target="file://C:\Users\redaktur\Downloads\00.%20Kerja%20Sama%20dengan%20Lembaga%20Pemerintah\61%20-%2000%20PKS%202010%20Bank%20Jabar%20PIN%20Smup%202011.pdf" TargetMode="External" /><Relationship Id="rId83" Type="http://schemas.openxmlformats.org/officeDocument/2006/relationships/hyperlink" Target="file://C:\Users\redaktur\Downloads\00.%20Kerja%20Sama%20dengan%20Lembaga%20Pemerintah\62%20-%2000%20MoU%202007%20Dirjen%20Pajak%20Departemen%20Keuangan.pdf" TargetMode="External" /><Relationship Id="rId84" Type="http://schemas.openxmlformats.org/officeDocument/2006/relationships/hyperlink" Target="file://C:\Users\redaktur\Downloads\00.%20Kerja%20Sama%20dengan%20Lembaga%20Pemerintah\62%20-%2000%20PKS%202007%20Dirjen%20Pajak%20Dep%20Keu%20(Tax%20Centre).pdf" TargetMode="External" /><Relationship Id="rId85" Type="http://schemas.openxmlformats.org/officeDocument/2006/relationships/hyperlink" Target="file://C:\Users\redaktur\Downloads\00.%20Kerja%20Sama%20dengan%20Lembaga%20Pemerintah\63%20-%2000%20MoU%202007%20Badan%20Pengawas%20Obat%20dan%20Makanan.pdf" TargetMode="External" /><Relationship Id="rId86" Type="http://schemas.openxmlformats.org/officeDocument/2006/relationships/hyperlink" Target="file://C:\Users\redaktur\Downloads\00.%20Kerja%20Sama%20dengan%20Lembaga%20Pemerintah\60%20-%2000%20MoU%202007%20Taspen.pdf" TargetMode="External" /><Relationship Id="rId87" Type="http://schemas.openxmlformats.org/officeDocument/2006/relationships/hyperlink" Target="file://C:\Users\redaktur\Downloads\00.%20Kerja%20Sama%20dengan%20Lembaga%20Pemerintah\60%20-%2000%20PKS%202007%20Taspen.pdf" TargetMode="External" /><Relationship Id="rId88" Type="http://schemas.openxmlformats.org/officeDocument/2006/relationships/hyperlink" Target="file://C:\Users\redaktur\Downloads\00.%20Kerja%20Sama%20dengan%20Lembaga%20Pemerintah\64%20-%2000%20MoU%202007%20Gubernur%20Bank%20Indonesia.pdf" TargetMode="External" /><Relationship Id="rId89" Type="http://schemas.openxmlformats.org/officeDocument/2006/relationships/hyperlink" Target="file://C:\Users\redaktur\Downloads\00.%20Kerja%20Sama%20dengan%20Lembaga%20Pemerintah\65%20-%2000%20PKS%202007%20Perusahaan%20Gas%20Negara.pdf" TargetMode="External" /><Relationship Id="rId90" Type="http://schemas.openxmlformats.org/officeDocument/2006/relationships/hyperlink" Target="file://C:\Users\redaktur\Downloads\00.%20Kerja%20Sama%20dengan%20Lembaga%20Pemerintah\66%20-%2000%20MoU%201963%20Bank%20Negara%20Indonesia.pdf" TargetMode="External" /><Relationship Id="rId91" Type="http://schemas.openxmlformats.org/officeDocument/2006/relationships/hyperlink" Target="file://C:\Users\redaktur\Downloads\00.%20Kerja%20Sama%20dengan%20Lembaga%20Pemerintah\66%20-%2000%20ADD%201992%20Bank%20Negara%20Indonesia%20Pengunaan%20Tanah%20dan%20bangunan.pdf" TargetMode="External" /><Relationship Id="rId92" Type="http://schemas.openxmlformats.org/officeDocument/2006/relationships/hyperlink" Target="file://C:\Users\redaktur\Downloads\00.%20Kerja%20Sama%20dengan%20Lembaga%20Pemerintah\66%20-%2000%20PKS%202006%20Bank%20Negara%20Indonesia%20membangun%20dan%20menggunakan%20Gedung.pdf" TargetMode="External" /><Relationship Id="rId93" Type="http://schemas.openxmlformats.org/officeDocument/2006/relationships/hyperlink" Target="file://C:\Users\redaktur\Downloads\00.%20Kerja%20Sama%20dengan%20Lembaga%20Pemerintah\66%20-%2000%20PKS%202010%20Bank%20Negara%20Indonesia%20(Penerbitan%20Pengelolaan%20Kartu%20Unpad)).pdf" TargetMode="External" /><Relationship Id="rId94" Type="http://schemas.openxmlformats.org/officeDocument/2006/relationships/hyperlink" Target="file://C:\Users\redaktur\Downloads\00.%20Kerja%20Sama%20dengan%20Lembaga%20Pemerintah\67%20-%2000%20MoU%202008%20Badan%20Pemeriksa%20Keuangan.pdf" TargetMode="External" /><Relationship Id="rId95" Type="http://schemas.openxmlformats.org/officeDocument/2006/relationships/hyperlink" Target="file://C:\Users\redaktur\Downloads\00.%20Kerja%20Sama%20dengan%20Lembaga%20Pemerintah\68%20-%2000%20MoU%202008%20Badan%20Tenaga%20Nuklir%20Indonesia%20(Batan).pdf" TargetMode="External" /><Relationship Id="rId96" Type="http://schemas.openxmlformats.org/officeDocument/2006/relationships/hyperlink" Target="file://C:\Users\redaktur\Downloads\00.%20Kerja%20Sama%20dengan%20Lembaga%20Pemerintah\69%20-%2000%20MoU%202008%20PLN%20Persero%20%20(General%20Manager).pdf" TargetMode="External" /><Relationship Id="rId97" Type="http://schemas.openxmlformats.org/officeDocument/2006/relationships/hyperlink" Target="file://C:\Users\redaktur\Downloads\00.%20Kerja%20Sama%20dengan%20Lembaga%20Pemerintah\69%20-%2000%20PKS%202010%20PLN%20Persero%20%20(Dir%20SDM%20dan%20Umum).pdf" TargetMode="External" /><Relationship Id="rId98" Type="http://schemas.openxmlformats.org/officeDocument/2006/relationships/hyperlink" Target="file://C:\Users\redaktur\Downloads\00.%20Kerja%20Sama%20dengan%20Lembaga%20Pemerintah\70%20-%2000%20PKS%202008%20BTN%20Persero%20(Pengelolaan%20dan%20Penatausahaan%20Dana%20Unpad).pdf" TargetMode="External" /><Relationship Id="rId99" Type="http://schemas.openxmlformats.org/officeDocument/2006/relationships/hyperlink" Target="file://C:\Users\redaktur\Downloads\00.%20Kerja%20Sama%20dengan%20Lembaga%20Pemerintah\70%20-%2000%20ADD%202010%20BTN%20Persero%20(Pengelolaan%20dan%20Penatausahaan%20Dana%20Unpad).pdf" TargetMode="External" /><Relationship Id="rId100" Type="http://schemas.openxmlformats.org/officeDocument/2006/relationships/hyperlink" Target="file://C:\Users\redaktur\Downloads\00.%20Kerja%20Sama%20dengan%20Lembaga%20Pemerintah\70%20-%2000%20PKS%202008%20BTN%20Persero%20(Smart%20Campus).pdf" TargetMode="External" /><Relationship Id="rId101" Type="http://schemas.openxmlformats.org/officeDocument/2006/relationships/hyperlink" Target="file://C:\Users\redaktur\Downloads\00.%20Kerja%20Sama%20dengan%20Lembaga%20Pemerintah\70%20-%2000%20PKS%202008%20BTN%20Persero%20(Fasilitas%20Kredit%20Ringan%20Batara).pdf" TargetMode="External" /><Relationship Id="rId102" Type="http://schemas.openxmlformats.org/officeDocument/2006/relationships/hyperlink" Target="file://C:\Users\redaktur\Downloads\00.%20Kerja%20Sama%20dengan%20Lembaga%20Pemerintah\70%20-%2000%20PKS%202011%20BTN%20Persero%20(PIN%20Smup%202011).pdf" TargetMode="External" /><Relationship Id="rId103" Type="http://schemas.openxmlformats.org/officeDocument/2006/relationships/hyperlink" Target="file://C:\Users\redaktur\Downloads\00.%20Kerja%20Sama%20dengan%20Lembaga%20Pemerintah\70%20-%2000%20PKS%202010%20BTN%20Persero%20(Galeri%20ATM).pdf" TargetMode="External" /><Relationship Id="rId104" Type="http://schemas.openxmlformats.org/officeDocument/2006/relationships/hyperlink" Target="file://C:\Users\redaktur\Downloads\00.%20Kerja%20Sama%20dengan%20Lembaga%20Pemerintah\71%20-%2000%20MoU%202008%20Kementerian%20Negara%20Riset%20dan%20Teknologi.pdf" TargetMode="External" /><Relationship Id="rId105" Type="http://schemas.openxmlformats.org/officeDocument/2006/relationships/hyperlink" Target="file://C:\Users\redaktur\Downloads\00.%20Kerja%20Sama%20dengan%20Lembaga%20Pemerintah\72%20-%2000%20MoU%202008%20Mahkamah%20Konstitusi.pdf" TargetMode="External" /><Relationship Id="rId106" Type="http://schemas.openxmlformats.org/officeDocument/2006/relationships/hyperlink" Target="file://C:\Users\redaktur\Downloads\00.%20Kerja%20Sama%20dengan%20Lembaga%20Pemerintah\73%20-%2000%20MoU%202008%20BPP%20Perhumas.pdf" TargetMode="External" /><Relationship Id="rId107" Type="http://schemas.openxmlformats.org/officeDocument/2006/relationships/hyperlink" Target="file://C:\Users\redaktur\Downloads\00.%20Kerja%20Sama%20dengan%20Lembaga%20Pemerintah\74%20-%2000%20PKS%202008%20Bank%20Mandiri%20(Dana%20Talangan%20Pendidikan).pdf" TargetMode="External" /><Relationship Id="rId108" Type="http://schemas.openxmlformats.org/officeDocument/2006/relationships/hyperlink" Target="file://C:\Users\redaktur\Downloads\00.%20Kerja%20Sama%20dengan%20Lembaga%20Pemerintah\74%20-%2000%20PKS%202008%20Bank%20Mandiri%20(Smart%20Campus).pdf" TargetMode="External" /><Relationship Id="rId109" Type="http://schemas.openxmlformats.org/officeDocument/2006/relationships/hyperlink" Target="file://C:\Users\redaktur\Downloads\00.%20Kerja%20Sama%20dengan%20Lembaga%20Pemerintah\74%20-%2000%20PKS%202008%20Bank%20Mandiri%20(Kredit%20Lap%20Top).pdf" TargetMode="External" /><Relationship Id="rId110" Type="http://schemas.openxmlformats.org/officeDocument/2006/relationships/hyperlink" Target="file://C:\Users\redaktur\Downloads\00.%20Kerja%20Sama%20dengan%20Lembaga%20Pemerintah\74%20-%2000%20PKS%202008%20Bank%20Mandiri%20(Program%20Bina%20Lingkungan).pdf" TargetMode="External" /><Relationship Id="rId111" Type="http://schemas.openxmlformats.org/officeDocument/2006/relationships/hyperlink" Target="file://C:\Users\redaktur\Downloads\00.%20Kerja%20Sama%20dengan%20Lembaga%20Pemerintah\75%20-%2000%20MoU%202008%20Bio%20Farma%20Persero.pdf" TargetMode="External" /><Relationship Id="rId112" Type="http://schemas.openxmlformats.org/officeDocument/2006/relationships/hyperlink" Target="file://C:\Users\redaktur\Downloads\00.%20Kerja%20Sama%20dengan%20Lembaga%20Pemerintah\76%20-%2000%20MoU%202008%20BPPT.pdf" TargetMode="External" /><Relationship Id="rId113" Type="http://schemas.openxmlformats.org/officeDocument/2006/relationships/hyperlink" Target="file://C:\Users\redaktur\Downloads\00.%20Kerja%20Sama%20dengan%20Lembaga%20Pemerintah\76%20-%2000%20PKS%202008%20BPPT.pdf" TargetMode="External" /><Relationship Id="rId114" Type="http://schemas.openxmlformats.org/officeDocument/2006/relationships/hyperlink" Target="file://C:\Users\redaktur\Downloads\00.%20Kerja%20Sama%20dengan%20Lembaga%20Pemerintah\77%20-%2000%20MoU%202008%20Badan%20Pengawas%20Keuangan%20dan%20Pembangunan.pdf" TargetMode="External" /><Relationship Id="rId115" Type="http://schemas.openxmlformats.org/officeDocument/2006/relationships/hyperlink" Target="file://C:\Users\redaktur\Downloads\00.%20Kerja%20Sama%20dengan%20Lembaga%20Pemerintah\78%20-%2000%20MoU%202008%20Departemen%20Kelautan%20dan%20Perikanan.pdf" TargetMode="External" /><Relationship Id="rId116" Type="http://schemas.openxmlformats.org/officeDocument/2006/relationships/hyperlink" Target="file://C:\Users\redaktur\Downloads\00.%20Kerja%20Sama%20dengan%20Lembaga%20Pemerintah\78%20-%2000%20PKS%202010%20Departemen%20Kelautan%20dan%20Perikanan%20(Seleksi%20CPNS).pdf" TargetMode="External" /><Relationship Id="rId117" Type="http://schemas.openxmlformats.org/officeDocument/2006/relationships/hyperlink" Target="file://C:\Users\redaktur\Downloads\00.%20Kerja%20Sama%20dengan%20Lembaga%20Pemerintah\79%20-%2000%20MoU%202008%20Perpustakaan%20Nasional.pdf" TargetMode="External" /><Relationship Id="rId118" Type="http://schemas.openxmlformats.org/officeDocument/2006/relationships/hyperlink" Target="file://C:\Users\redaktur\Downloads\00.%20Kerja%20Sama%20dengan%20Lembaga%20Pemerintah\80%20-%2000%20MoU%202009%20Bank%20Rakyat%20Indonesia.pdf" TargetMode="External" /><Relationship Id="rId119" Type="http://schemas.openxmlformats.org/officeDocument/2006/relationships/hyperlink" Target="file://C:\Users\redaktur\Downloads\00.%20Kerja%20Sama%20dengan%20Lembaga%20Pemerintah\80%20-%2000%20PKS%202009%20Bank%20Rakyat%20Indonesia%20(Smart%20Campus).pdf" TargetMode="External" /><Relationship Id="rId120" Type="http://schemas.openxmlformats.org/officeDocument/2006/relationships/hyperlink" Target="file://C:\Users\redaktur\Downloads\00.%20Kerja%20Sama%20dengan%20Lembaga%20Pemerintah\80%20-%2000%20PKS%202011%20Bank%20Rakyat%20Indonesia%20(PIN%20SMUP).pdf" TargetMode="External" /><Relationship Id="rId121" Type="http://schemas.openxmlformats.org/officeDocument/2006/relationships/hyperlink" Target="file://C:\Users\redaktur\Downloads\00.%20Kerja%20Sama%20dengan%20Lembaga%20Pemerintah\55%20-%2000%20MoU%202008%20Menteri%20Kebudayaan%20dan%20Pariwisata.pdf" TargetMode="External" /><Relationship Id="rId122" Type="http://schemas.openxmlformats.org/officeDocument/2006/relationships/hyperlink" Target="file://C:\Users\redaktur\Downloads\00.%20Kerja%20Sama%20dengan%20Lembaga%20Pemerintah\47%20-%2000%20MoU%202010%20Kominfo%20(Seleksi%20CPNS).pdf" TargetMode="External" /><Relationship Id="rId123" Type="http://schemas.openxmlformats.org/officeDocument/2006/relationships/hyperlink" Target="file://C:\Users\redaktur\Downloads\00.%20Kerja%20Sama%20dengan%20Lembaga%20Pemerintah\43%20-%2000%20PKS%202010%20Kab%20Tapteng%20(Seleksi%20SNPNS).pdf" TargetMode="External" /><Relationship Id="rId124" Type="http://schemas.openxmlformats.org/officeDocument/2006/relationships/hyperlink" Target="file://C:\Users\redaktur\Downloads\00.%20Kerja%20Sama%20dengan%20Lembaga%20Pemerintah\44%20-%2000%20PKS%202010%20DOMPU%20(SeleksI%20cpns).pdf" TargetMode="External" /><Relationship Id="rId125" Type="http://schemas.openxmlformats.org/officeDocument/2006/relationships/hyperlink" Target="file://C:\Users\redaktur\Downloads\00.%20Kerja%20Sama%20dengan%20Lembaga%20Pemerintah\81%20-%2000%20MoU%202009%20Bank%20Bukopin.pdf" TargetMode="External" /><Relationship Id="rId126" Type="http://schemas.openxmlformats.org/officeDocument/2006/relationships/hyperlink" Target="file://C:\Users\redaktur\Downloads\00.%20Kerja%20Sama%20dengan%20Lembaga%20Pemerintah\81%20-%2000%20PKS%202009%20Bank%20Bukopin.pdf" TargetMode="External" /><Relationship Id="rId127" Type="http://schemas.openxmlformats.org/officeDocument/2006/relationships/hyperlink" Target="file://C:\Users\redaktur\Downloads\00.%20Kerja%20Sama%20dengan%20Lembaga%20Pemerintah\82%20-%2000%20MoU%202006%20MoU%20Departemen%20Keuangan%20RI.pdf" TargetMode="External" /><Relationship Id="rId128" Type="http://schemas.openxmlformats.org/officeDocument/2006/relationships/hyperlink" Target="file://C:\Users\redaktur\Downloads\00.%20Kerja%20Sama%20dengan%20Lembaga%20Pemerintah\83%20-%2000%20MoU%202009%20MoU%20PT%20Timah.pdf" TargetMode="External" /><Relationship Id="rId129" Type="http://schemas.openxmlformats.org/officeDocument/2006/relationships/hyperlink" Target="file://C:\Users\redaktur\Downloads\00.%20Kerja%20Sama%20dengan%20Lembaga%20Pemerintah\84%20-%2000%20MoU%202009%20PT%20Kalbe%20Farma.pdf" TargetMode="External" /><Relationship Id="rId130" Type="http://schemas.openxmlformats.org/officeDocument/2006/relationships/hyperlink" Target="file://C:\Users\redaktur\Downloads\00.%20Kerja%20Sama%20dengan%20Lembaga%20Pemerintah\84%20-%2000%20PKS%202009%20PT%20Kalbe%20Farma.pdf" TargetMode="External" /><Relationship Id="rId131" Type="http://schemas.openxmlformats.org/officeDocument/2006/relationships/hyperlink" Target="file://C:\Users\redaktur\Downloads\00.%20Kerja%20Sama%20dengan%20Lembaga%20Pemerintah\85%20-%2000%20ADD%202009%20%20Dinas%20Kes%20kab%20Sumedang.pdf" TargetMode="External" /><Relationship Id="rId132" Type="http://schemas.openxmlformats.org/officeDocument/2006/relationships/hyperlink" Target="file://C:\Users\redaktur\Downloads\00.%20Kerja%20Sama%20dengan%20Lembaga%20Pemerintah\86%20-%2000%20MoU%202009%20Badan%20SAR%20Nasional.pdf" TargetMode="External" /><Relationship Id="rId133" Type="http://schemas.openxmlformats.org/officeDocument/2006/relationships/hyperlink" Target="file://C:\Users\redaktur\Downloads\00.%20Kerja%20Sama%20dengan%20Lembaga%20Pemerintah\86%20-%2000%20PKS%202009%20Badan%20SAR%20Nasiona%20(CPNS).pdf" TargetMode="External" /><Relationship Id="rId134" Type="http://schemas.openxmlformats.org/officeDocument/2006/relationships/hyperlink" Target="file://C:\Users\redaktur\Downloads\00.%20Kerja%20Sama%20dengan%20Lembaga%20Pemerintah\87%20-%2000%20PKS%202009%20Dir%20Jen%20Pen%20tinggi%20Depdiknas.pdf" TargetMode="External" /><Relationship Id="rId135" Type="http://schemas.openxmlformats.org/officeDocument/2006/relationships/hyperlink" Target="file://C:\Users\redaktur\Downloads\00.%20Kerja%20Sama%20dengan%20Lembaga%20Pemerintah\88%20-%2000%20MoU%202009%20Departemen%20Luar%20Negeri%20RI.pdf" TargetMode="External" /><Relationship Id="rId136" Type="http://schemas.openxmlformats.org/officeDocument/2006/relationships/hyperlink" Target="file://C:\Users\redaktur\Downloads\00.%20Kerja%20Sama%20dengan%20Lembaga%20Pemerintah\89%20-%2000%20MoU%202010%20HAKI.pdf" TargetMode="External" /><Relationship Id="rId137" Type="http://schemas.openxmlformats.org/officeDocument/2006/relationships/hyperlink" Target="file://C:\Users\redaktur\Downloads\00.%20Kerja%20Sama%20dengan%20Lembaga%20Pemerintah\90%20-%2000%20MoU%202010%20Dinas%20Komunikasi%20Informasi.pdf" TargetMode="External" /><Relationship Id="rId138" Type="http://schemas.openxmlformats.org/officeDocument/2006/relationships/hyperlink" Target="file://C:\Users\redaktur\Downloads\00.%20Kerja%20Sama%20dengan%20Lembaga%20Pemerintah\91%20-%2000%20MoU%202010%20PPATK.pdf" TargetMode="External" /><Relationship Id="rId139" Type="http://schemas.openxmlformats.org/officeDocument/2006/relationships/hyperlink" Target="file://C:\Users\redaktur\Downloads\00.%20Kerja%20Sama%20dengan%20Lembaga%20Pemerintah\91%20-%2000%20PKS%202010%20PPATK.pdf" TargetMode="External" /><Relationship Id="rId140" Type="http://schemas.openxmlformats.org/officeDocument/2006/relationships/hyperlink" Target="file://C:\Users\redaktur\Downloads\00.%20Kerja%20Sama%20dengan%20Lembaga%20Pemerintah\92%20-%2000%20MoU%202010%20Kepolisian%20Negara%20RI.pdf" TargetMode="External" /><Relationship Id="rId141" Type="http://schemas.openxmlformats.org/officeDocument/2006/relationships/hyperlink" Target="file://C:\Users\redaktur\Downloads\00.%20Kerja%20Sama%20dengan%20Lembaga%20Pemerintah\93%20-%2000%20MoU%202010%20BKPM.pdf" TargetMode="External" /><Relationship Id="rId142" Type="http://schemas.openxmlformats.org/officeDocument/2006/relationships/hyperlink" Target="file://C:\Users\redaktur\Downloads\00.%20Kerja%20Sama%20dengan%20Lembaga%20Pemerintah\66%20-%2000%20PKS%202010%20BNI%20Win%20Back.pdf" TargetMode="External" /><Relationship Id="rId143" Type="http://schemas.openxmlformats.org/officeDocument/2006/relationships/hyperlink" Target="file://C:\Users\redaktur\Downloads\00.%20Kerja%20Sama%20dengan%20Lembaga%20Pemerintah\66%20-%2000%20PKS%202011%20BNI%20(PIN%20Smup).pdf" TargetMode="External" /><Relationship Id="rId144" Type="http://schemas.openxmlformats.org/officeDocument/2006/relationships/hyperlink" Target="file://C:\Users\redaktur\Downloads\00.%20Kerja%20Sama%20dengan%20Lembaga%20Pemerintah\74%20-%2000%20PKS%202011%20Bank%20Mandiri%20(PIN%20Smup%202011).pdf" TargetMode="External" /><Relationship Id="rId145" Type="http://schemas.openxmlformats.org/officeDocument/2006/relationships/hyperlink" Target="file://C:\Users\redaktur\Downloads\00.%20Kerja%20Sama%20dengan%20Lembaga%20Pemerintah\95%20-%2000%20MoU%202010%20%20BRI%20Syariah.pdf" TargetMode="External" /><Relationship Id="rId146" Type="http://schemas.openxmlformats.org/officeDocument/2006/relationships/hyperlink" Target="file://C:\Users\redaktur\Downloads\00.%20Kerja%20Sama%20dengan%20Lembaga%20Pemerintah\96%20-%2000%20PKS%20Din%20Perik%20&amp;%20kelaut%20Jabar%202011.pdf" TargetMode="External" /><Relationship Id="rId147" Type="http://schemas.openxmlformats.org/officeDocument/2006/relationships/hyperlink" Target="file://C:\Users\redaktur\Downloads\00.%20Kerja%20Sama%20dengan%20Lembaga%20Pemerintah\97%20-%2000%20-%202011%20MoU%20Provinsi%20Kepulauan%20Riau.pdf" TargetMode="External" /><Relationship Id="rId148" Type="http://schemas.openxmlformats.org/officeDocument/2006/relationships/hyperlink" Target="file://C:\Users\redaktur\Downloads\00.%20Kerja%20Sama%20dengan%20Lembaga%20Pemerintah\99%20-%2000%20-%202011%20MoU%20TNI%20AU.pdf" TargetMode="External" /><Relationship Id="rId149" Type="http://schemas.openxmlformats.org/officeDocument/2006/relationships/hyperlink" Target="file://C:\Users\redaktur\Downloads\00.%20Kerja%20Sama%20dengan%20Lembaga%20Pemerintah\100%20-%2000%20-%202011%20MoU%20Kota%20Banjar.pdf" TargetMode="External" /><Relationship Id="rId150" Type="http://schemas.openxmlformats.org/officeDocument/2006/relationships/hyperlink" Target="file://C:\Users\redaktur\Downloads\00.%20Kerja%20Sama%20dengan%20Lembaga%20Pemerintah\101%20-%2000%20-%20MoU%202011%20Kab%20Sumedang.pdf" TargetMode="External" /><Relationship Id="rId151" Type="http://schemas.openxmlformats.org/officeDocument/2006/relationships/hyperlink" Target="file://C:\Users\redaktur\Downloads\00.%20Kerja%20Sama%20dengan%20Lembaga%20Pemerintah\102%20-%2000%20-%20PKS%202008%20Rumah%20Sakit%20Mata%20Cicendo.pdf" TargetMode="External" /><Relationship Id="rId152" Type="http://schemas.openxmlformats.org/officeDocument/2006/relationships/hyperlink" Target="file://C:\Users\redaktur\Downloads\00.%20Kerja%20Sama%20dengan%20Lembaga%20Pemerintah\103%20-%2000%20PKS%202009%20RSUD%20Kelas%20C%20Kab%20CIamis.pdf" TargetMode="External" /><Relationship Id="rId153" Type="http://schemas.openxmlformats.org/officeDocument/2006/relationships/hyperlink" Target="file://C:\Users\redaktur\Downloads\00.%20Kerja%20Sama%20dengan%20Lembaga%20Pemerintah\103%20-%2000%20ADD%202009%20RSUD%20Kelas%20C%20Kab%20CIamis.pdf" TargetMode="External" /><Relationship Id="rId154" Type="http://schemas.openxmlformats.org/officeDocument/2006/relationships/hyperlink" Target="file://C:\Users\redaktur\Downloads\00.%20Kerja%20Sama%20dengan%20Lembaga%20Pemerintah\104%20-%2000%20PKS%202009%20RSD%20R.%20Syamsudin%20SH%20Kota%20Sukabumi.pdf" TargetMode="External" /><Relationship Id="rId155" Type="http://schemas.openxmlformats.org/officeDocument/2006/relationships/hyperlink" Target="file://C:\Users\redaktur\Downloads\00.%20Kerja%20Sama%20dengan%20Lembaga%20Pemerintah\105%20-%2000%20PKS%202009%20RSU%20Kota%20Tasikmalaya.pdf" TargetMode="External" /><Relationship Id="rId156" Type="http://schemas.openxmlformats.org/officeDocument/2006/relationships/hyperlink" Target="file://C:\Users\redaktur\Downloads\00.%20Kerja%20Sama%20dengan%20Lembaga%20Pemerintah\106%20-%2000%20PKS%202009%20RS%20Bhayangkara%20Sartika.pdf" TargetMode="External" /><Relationship Id="rId157" Type="http://schemas.openxmlformats.org/officeDocument/2006/relationships/hyperlink" Target="file://C:\Users\redaktur\Downloads\00.%20Kerja%20Sama%20dengan%20Lembaga%20Pemerintah\107%20-00%20ADD%202008%20RSU%20Kab%20Sumedang.pdf" TargetMode="External" /><Relationship Id="rId158" Type="http://schemas.openxmlformats.org/officeDocument/2006/relationships/hyperlink" Target="file://C:\Users\redaktur\Downloads\00.%20Kerja%20Sama%20dengan%20Lembaga%20Pemerintah\108%20-%2000%20PKS%202009%20RSU%20Aceh.pdf" TargetMode="External" /><Relationship Id="rId159" Type="http://schemas.openxmlformats.org/officeDocument/2006/relationships/hyperlink" Target="file://C:\Users\redaktur\Downloads\00.%20Kerja%20Sama%20dengan%20Lembaga%20Pemerintah\109%20-%2000%20%20ADD%20009%20RSU%20Kota%20Banjar.pdf" TargetMode="External" /><Relationship Id="rId160" Type="http://schemas.openxmlformats.org/officeDocument/2006/relationships/hyperlink" Target="file://C:\Users\redaktur\Downloads\00.%20Kerja%20Sama%20dengan%20Lembaga%20Pemerintah\110%20-%2000%20ADD%202009%20RSU%20Kab%20Majalaya.pdf" TargetMode="External" /><Relationship Id="rId161" Type="http://schemas.openxmlformats.org/officeDocument/2006/relationships/hyperlink" Target="file://C:\Users\redaktur\Downloads\00.%20Kerja%20Sama%20dengan%20Lembaga%20Pemerintah\111%20-%2000%20ADD%202009%20RSU%20Kab%20Cianjur.pdf" TargetMode="External" /><Relationship Id="rId162" Type="http://schemas.openxmlformats.org/officeDocument/2006/relationships/hyperlink" Target="file://C:\Users\redaktur\Downloads\00.%20Kerja%20Sama%20dengan%20Lembaga%20Pemerintah\112%20-%2000%20ADD%202009%20RSU%20Kab%20Sumedang.pdf" TargetMode="External" /><Relationship Id="rId163" Type="http://schemas.openxmlformats.org/officeDocument/2006/relationships/hyperlink" Target="file://C:\Users\redaktur\Downloads\00.%20Kerja%20Sama%20dengan%20Lembaga%20Pemerintah\113%20-%2000%20PKS%202010%20RS%20Paru%20Dr%20H%20A%20Rotinsulu.pdf" TargetMode="External" /><Relationship Id="rId164" Type="http://schemas.openxmlformats.org/officeDocument/2006/relationships/hyperlink" Target="file://C:\Users\redaktur\Downloads\00.%20Kerja%20Sama%20dengan%20Lembaga%20Pemerintah\115%20-%2000%20MoU%202011%20Pedca.pdf" TargetMode="External" /><Relationship Id="rId165" Type="http://schemas.openxmlformats.org/officeDocument/2006/relationships/hyperlink" Target="file://C:\Users\redaktur\Downloads\00.%20Kerja%20Sama%20dengan%20Lembaga%20Pemerintah\116%20-%2000%20MoU%202011%20PT%20Pupuk%20Kaltim.pdf" TargetMode="External" /><Relationship Id="rId166" Type="http://schemas.openxmlformats.org/officeDocument/2006/relationships/hyperlink" Target="file://C:\Users\redaktur\Downloads\00.%20Kerja%20Sama%20dengan%20Lembaga%20Pemerintah\117%20-%2000%20MoU%202007%20Kota%20Cimahi.pdf" TargetMode="External" /><Relationship Id="rId167" Type="http://schemas.openxmlformats.org/officeDocument/2006/relationships/hyperlink" Target="file://C:\Users\redaktur\Downloads\00.%20Kerja%20Sama%20dengan%20Lembaga%20Pemerintah\118%20-%2000%20MoU%202008%20Bukit%20Tinggi.pdf" TargetMode="External" /><Relationship Id="rId168" Type="http://schemas.openxmlformats.org/officeDocument/2006/relationships/hyperlink" Target="file://C:\Users\redaktur\Downloads\00.%20Kerja%20Sama%20dengan%20Lembaga%20Pemerintah\118%20-%2000%20PKS%202008%20Bukit%20Tinggi.pdf" TargetMode="External" /><Relationship Id="rId169" Type="http://schemas.openxmlformats.org/officeDocument/2006/relationships/hyperlink" Target="file://C:\Users\redaktur\Downloads\00.%20Kerja%20Sama%20dengan%20Lembaga%20Pemerintah\119%20-00%20MoU%202011%20SEAMOLEC.pdf" TargetMode="External" /><Relationship Id="rId170" Type="http://schemas.openxmlformats.org/officeDocument/2006/relationships/hyperlink" Target="file://C:\Users\redaktur\Downloads\00.%20Kerja%20Sama%20dengan%20Lembaga%20Pemerintah\120%20-00%20MoU%202011%20Deputi%20Evaluasi.pdf" TargetMode="External" /><Relationship Id="rId171" Type="http://schemas.openxmlformats.org/officeDocument/2006/relationships/hyperlink" Target="file://C:\Users\redaktur\Downloads\00.%20Kerja%20Sama%20dengan%20Lembaga%20Pemerintah\121%20-%2000%20MoU%202011%20TNI%20AL.pdf" TargetMode="External" /><Relationship Id="rId172" Type="http://schemas.openxmlformats.org/officeDocument/2006/relationships/hyperlink" Target="file://C:\Users\redaktur\Downloads\00.%20Kerja%20Sama%20dengan%20Lembaga%20Pemerintah\122%20-%2000%20MoU%202011%20Pemerintah%20Kabupaten%20Bandung.pdf" TargetMode="External" /><Relationship Id="rId173" Type="http://schemas.openxmlformats.org/officeDocument/2006/relationships/hyperlink" Target="file://C:\Users\redaktur\Downloads\00.%20Kerja%20Sama%20dengan%20Lembaga%20Pemerintah\123%20-%2000%20MoU%202011Kementerian%20Kes.pdf" TargetMode="External" /><Relationship Id="rId174" Type="http://schemas.openxmlformats.org/officeDocument/2006/relationships/hyperlink" Target="file://C:\Users\redaktur\Downloads\00.%20Kerja%20Sama%20dengan%20Lembaga%20Pemerintah\124%20-%2000%20MoU%202011%20Kab%20Kotabaru%20.pdf" TargetMode="External" /><Relationship Id="rId175" Type="http://schemas.openxmlformats.org/officeDocument/2006/relationships/hyperlink" Target="file://C:\Users\redaktur\Downloads\00.%20Kerja%20Sama%20dengan%20Lembaga%20Pemerintah\124%20-%2000%20MoU%202011%20Kab%20Muara%20Enim.pdf" TargetMode="External" /><Relationship Id="rId176" Type="http://schemas.openxmlformats.org/officeDocument/2006/relationships/hyperlink" Target="file://C:\Users\redaktur\Downloads\00.%20Kerja%20Sama%20dengan%20Lembaga%20Pemerintah\125%20-%2000%20MoU%202011%20Batan,KimFar.pdf" TargetMode="External" /><Relationship Id="rId177" Type="http://schemas.openxmlformats.org/officeDocument/2006/relationships/hyperlink" Target="file://C:\Users\redaktur\Downloads\00.%20Kerja%20Sama%20dengan%20Lembaga%20Pemerintah\126%20-%2000%20PKS%202011%20BNPP.pdf" TargetMode="External" /><Relationship Id="rId178" Type="http://schemas.openxmlformats.org/officeDocument/2006/relationships/hyperlink" Target="file://C:\Users\redaktur\Downloads\00.%20Kerja%20Sama%20dengan%20Lembaga%20Pemerintah\127%20-%2000%20MoU%202011%20PT%20Badak%20NGL.pdf" TargetMode="External" /><Relationship Id="rId179" Type="http://schemas.openxmlformats.org/officeDocument/2006/relationships/hyperlink" Target="file://C:\Users\redaktur\Downloads\00.%20Kerja%20Sama%20dengan%20Lembaga%20Pemerintah\61%20-%2000%20PKS%20BJB%202011%20Sponsorship.pdf" TargetMode="External" /><Relationship Id="rId180" Type="http://schemas.openxmlformats.org/officeDocument/2006/relationships/hyperlink" Target="file://C:\Users\redaktur\Downloads\00.%20Kerja%20Sama%20dengan%20Lembaga%20Pemerintah\61%20-%2000%20PKS%20BJB%202011%20Jaringan.pdf" TargetMode="External" /><Relationship Id="rId181" Type="http://schemas.openxmlformats.org/officeDocument/2006/relationships/hyperlink" Target="file://C:\Users\redaktur\Downloads\00.%20Kerja%20Sama%20dengan%20Lembaga%20Pemerintah\101%20-%2000%20MoU%202011%20Kab%20Sumedang.pdf" TargetMode="External" /><Relationship Id="rId182" Type="http://schemas.openxmlformats.org/officeDocument/2006/relationships/hyperlink" Target="file://C:\Users\redaktur\Downloads\00.%20Kerja%20Sama%20dengan%20Lembaga%20Pemerintah\128%20-%2000%20PKS%202011%20KPK.pdf" TargetMode="External" /><Relationship Id="rId183" Type="http://schemas.openxmlformats.org/officeDocument/2006/relationships/hyperlink" Target="file://C:\Users\redaktur\Downloads\00.%20Kerja%20Sama%20dengan%20Lembaga%20Pemerintah\66%20-%2000%20PKS%202011%20Perbankan.pdf" TargetMode="External" /><Relationship Id="rId184" Type="http://schemas.openxmlformats.org/officeDocument/2006/relationships/hyperlink" Target="file://C:\Users\redaktur\Downloads\00.%20Kerja%20Sama%20dengan%20Lembaga%20Pemerintah\114%20-%2000%20PKS%20RS%20Hasan%20Sadikin%20Bandung.pdf" TargetMode="External" /><Relationship Id="rId185" Type="http://schemas.openxmlformats.org/officeDocument/2006/relationships/hyperlink" Target="file://C:\Users\redaktur\Downloads\00.%20Kerja%20Sama%20dengan%20Lembaga%20Pemerintah\114%20-%2000%20MoU%202011%20%20RSHS.pdf" TargetMode="External" /><Relationship Id="rId186" Type="http://schemas.openxmlformats.org/officeDocument/2006/relationships/hyperlink" Target="file://C:\Users\redaktur\Downloads\00.%20Kerja%20Sama%20dengan%20Lembaga%20Pemerintah\129%20-%2000%20MoU%202011%20%20RS%20Cicendo.pdf" TargetMode="External" /><Relationship Id="rId187" Type="http://schemas.openxmlformats.org/officeDocument/2006/relationships/hyperlink" Target="file://C:\Users\redaktur\Downloads\00.%20Kerja%20Sama%20dengan%20Lembaga%20Pemerintah\130%20-%2000%20MoU%202010%20RS%20Padjadjaran.pdf" TargetMode="External" /><Relationship Id="rId188" Type="http://schemas.openxmlformats.org/officeDocument/2006/relationships/hyperlink" Target="file://C:\Users\redaktur\Downloads\00.%20Kerja%20Sama%20dengan%20Lembaga%20Pemerintah\55%20-%2000%20PKS%202010%20Sekjen%20kebud%20.pdf" TargetMode="External" /><Relationship Id="rId189" Type="http://schemas.openxmlformats.org/officeDocument/2006/relationships/hyperlink" Target="file://C:\Users\redaktur\Downloads\00.%20Kerja%20Sama%20dengan%20Lembaga%20Pemerintah\131%20-%2000%20MoU%202010%20Hukum%20HAM.pdf" TargetMode="External" /><Relationship Id="rId190" Type="http://schemas.openxmlformats.org/officeDocument/2006/relationships/hyperlink" Target="file://C:\Users\redaktur\Downloads\00.%20Kerja%20Sama%20dengan%20Lembaga%20Pemerintah\131%20-%2000%20PKS%202010%20Hukum%20HAM.pdf" TargetMode="External" /><Relationship Id="rId191" Type="http://schemas.openxmlformats.org/officeDocument/2006/relationships/hyperlink" Target="file://C:\Users\redaktur\Downloads\00.%20Kerja%20Sama%20dengan%20Lembaga%20Pemerintah\14%20-%2000%20PKS%202011%20Kota%20Bandung.pdf" TargetMode="External" /><Relationship Id="rId192" Type="http://schemas.openxmlformats.org/officeDocument/2006/relationships/hyperlink" Target="file://C:\Users\redaktur\Downloads\00.%20Kerja%20Sama%20dengan%20Lembaga%20Pemerintah\132-%2000%20MoU%202011%20LKPP.pdf" TargetMode="External" /><Relationship Id="rId193" Type="http://schemas.openxmlformats.org/officeDocument/2006/relationships/hyperlink" Target="file://C:\Users\redaktur\Downloads\00.%20Kerja%20Sama%20dengan%20Lembaga%20Pemerintah\132-%2000%20PKS%202011%20LKPP.pdf" TargetMode="External" /><Relationship Id="rId194" Type="http://schemas.openxmlformats.org/officeDocument/2006/relationships/hyperlink" Target="file://C:\Users\redaktur\Downloads\00.%20Kerja%20Sama%20dengan%20Lembaga%20Pemerintah\64%20-%2000%20PKS%202011%20Bank%20Indonesia.pdf" TargetMode="External" /><Relationship Id="rId195" Type="http://schemas.openxmlformats.org/officeDocument/2006/relationships/hyperlink" Target="file://C:\Users\redaktur\Downloads\00.%20Kerja%20Sama%20dengan%20Lembaga%20Pemerintah\133%20-%2000%20MoU%202011%20KabBangka%20Sel.pdf" TargetMode="External" /><Relationship Id="rId196" Type="http://schemas.openxmlformats.org/officeDocument/2006/relationships/hyperlink" Target="file://C:\Users\redaktur\Downloads\00.%20Kerja%20Sama%20dengan%20Lembaga%20Pemerintah\134%20-%2000%20MoU%202011%20Direktorat%20Kesehatan%20Angkatan%20Darat.pdf" TargetMode="External" /><Relationship Id="rId197" Type="http://schemas.openxmlformats.org/officeDocument/2006/relationships/hyperlink" Target="file://C:\Users\redaktur\Downloads\00.%20Kerja%20Sama%20dengan%20Lembaga%20Pemerintah\119%20-%2000%20PKS%202011%20SEAMOLEC.pdf" TargetMode="External" /><Relationship Id="rId198" Type="http://schemas.openxmlformats.org/officeDocument/2006/relationships/hyperlink" Target="file://C:\Users\redaktur\Downloads\00.%20Kerja%20Sama%20dengan%20Lembaga%20Pemerintah\135%20-%2000%20MoU%202011%20BUMN%20Hijau.pdf" TargetMode="External" /><Relationship Id="rId199" Type="http://schemas.openxmlformats.org/officeDocument/2006/relationships/hyperlink" Target="file://C:\Users\redaktur\Downloads\00.%20Kerja%20Sama%20dengan%20Lembaga%20Pemerintah\137%20-%2000%20MoU%202011%20BSNI.pdf" TargetMode="External" /><Relationship Id="rId200" Type="http://schemas.openxmlformats.org/officeDocument/2006/relationships/hyperlink" Target="file://C:\Users\redaktur\Downloads\00.%20Kerja%20Sama%20dengan%20Lembaga%20Pemerintah\138%20-%2000%20MoU%202011%20ANRI.pdf" TargetMode="External" /><Relationship Id="rId201" Type="http://schemas.openxmlformats.org/officeDocument/2006/relationships/hyperlink" Target="file://C:\Users\redaktur\Downloads\00.%20Kerja%20Sama%20dengan%20Lembaga%20Pemerintah\123%20-%2000%20MoU%202011%20Kementerian%20Kes.pdf" TargetMode="External" /><Relationship Id="rId20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redaktur\Downloads\01.%20Kerja%20Sama%20dengan%20Swasta%20atau%20LSM\01%20-%2001%20-%202006%20%20MoU%20Yayasan%20Pen%20Cendana.pdf" TargetMode="External" /><Relationship Id="rId2" Type="http://schemas.openxmlformats.org/officeDocument/2006/relationships/hyperlink" Target="file://C:\Users\redaktur\Downloads\01.%20Kerja%20Sama%20dengan%20Swasta%20atau%20LSM\02%20-%2001%20-%202006%20MoU%20Yayasan%20Pen%20Galuh%20Ciamis.pdf" TargetMode="External" /><Relationship Id="rId3" Type="http://schemas.openxmlformats.org/officeDocument/2006/relationships/hyperlink" Target="file://C:\Users\redaktur\Downloads\01.%20Kerja%20Sama%20dengan%20Swasta%20atau%20LSM\02%20-%2001%20-%202006%20PKS%20Yayasan%20Pen%20Galuh%20Ciamis.pdf" TargetMode="External" /><Relationship Id="rId4" Type="http://schemas.openxmlformats.org/officeDocument/2006/relationships/hyperlink" Target="file://C:\Users\redaktur\Downloads\01.%20Kerja%20Sama%20dengan%20Swasta%20atau%20LSM\03%20-%2001%20-%202006%20MoU%20Yayasan%20Widyatama.pdf" TargetMode="External" /><Relationship Id="rId5" Type="http://schemas.openxmlformats.org/officeDocument/2006/relationships/hyperlink" Target="file://C:\Users\redaktur\Downloads\01.%20Kerja%20Sama%20dengan%20Swasta%20atau%20LSM\04%20-%2001%20-%202006%20MoU%20Yayasan%20Yarsi.pdf" TargetMode="External" /><Relationship Id="rId6" Type="http://schemas.openxmlformats.org/officeDocument/2006/relationships/hyperlink" Target="file://C:\Users\redaktur\Downloads\01.%20Kerja%20Sama%20dengan%20Swasta%20atau%20LSM\04%20-%2001%20-%202006%20PKS%20Yayasan%20Yarsi.pdf" TargetMode="External" /><Relationship Id="rId7" Type="http://schemas.openxmlformats.org/officeDocument/2006/relationships/hyperlink" Target="file://C:\Users\redaktur\Downloads\01.%20Kerja%20Sama%20dengan%20Swasta%20atau%20LSM\05%20-%2001%20-%202007%20MoU%20Yayasan%20STISIP%20Tasikmala.pdf" TargetMode="External" /><Relationship Id="rId8" Type="http://schemas.openxmlformats.org/officeDocument/2006/relationships/hyperlink" Target="file://C:\Users\redaktur\Downloads\01.%20Kerja%20Sama%20dengan%20Swasta%20atau%20LSM\06%20-%2001%20-%202007%20MoU%20Yayasan%20Univ%20Banten.pdf" TargetMode="External" /><Relationship Id="rId9" Type="http://schemas.openxmlformats.org/officeDocument/2006/relationships/hyperlink" Target="file://C:\Users\redaktur\Downloads\01.%20Kerja%20Sama%20dengan%20Swasta%20atau%20LSM\07%20-%2001%20-%202007%20MoU%20Yayasan%20Univ%20Islam%20Bdg.pdf" TargetMode="External" /><Relationship Id="rId10" Type="http://schemas.openxmlformats.org/officeDocument/2006/relationships/hyperlink" Target="file://C:\Users\redaktur\Downloads\01.%20Kerja%20Sama%20dengan%20Swasta%20atau%20LSM\08%20-%2001%20-%202007%20MoU%20Yay%20Pen%20Tinggi%20Bina%20Putra%20Banjar.pdf" TargetMode="External" /><Relationship Id="rId11" Type="http://schemas.openxmlformats.org/officeDocument/2006/relationships/hyperlink" Target="file://C:\Users\redaktur\Downloads\01.%20Kerja%20Sama%20dengan%20Swasta%20atau%20LSM\09%20-%2001%20-%202008%20MoU%20Yay%20Karya%20Salemba%20Empat.pdf" TargetMode="External" /><Relationship Id="rId12" Type="http://schemas.openxmlformats.org/officeDocument/2006/relationships/hyperlink" Target="file://C:\Users\redaktur\Downloads\01.%20Kerja%20Sama%20dengan%20Swasta%20atau%20LSM\09%20-%2001%20-%202008%20PKS%20Yay%20Karya%20Salemba%20Empat.pdf" TargetMode="External" /><Relationship Id="rId13" Type="http://schemas.openxmlformats.org/officeDocument/2006/relationships/hyperlink" Target="file://C:\Users\redaktur\Downloads\01.%20Kerja%20Sama%20dengan%20Swasta%20atau%20LSM\10%20-%2001%20-%202009%20MoU%20Yay%20Madania%20Indonesia.pdf" TargetMode="External" /><Relationship Id="rId14" Type="http://schemas.openxmlformats.org/officeDocument/2006/relationships/hyperlink" Target="file://C:\Users\redaktur\Downloads\01.%20Kerja%20Sama%20dengan%20Swasta%20atau%20LSM\10%20-%2001%20-%202009%20PKS%20Yay%20Madania%20Indonesia.pdf" TargetMode="External" /><Relationship Id="rId15" Type="http://schemas.openxmlformats.org/officeDocument/2006/relationships/hyperlink" Target="file://C:\Users\redaktur\Downloads\01.%20Kerja%20Sama%20dengan%20Swasta%20atau%20LSM\11%20-%2001%20-%202009%20%20PKS%20Yay%20Pendidik%20Tunas%20Ind.pdf" TargetMode="External" /><Relationship Id="rId16" Type="http://schemas.openxmlformats.org/officeDocument/2006/relationships/hyperlink" Target="file://C:\Users\redaktur\Downloads\01.%20Kerja%20Sama%20dengan%20Swasta%20atau%20LSM\12%20-%2001%20-%202010%20%20MoU%20Yay%20Pendidikan%20Vidya%20Dahana%20Patra%20Bontang.pdf" TargetMode="External" /><Relationship Id="rId17" Type="http://schemas.openxmlformats.org/officeDocument/2006/relationships/hyperlink" Target="file://C:\Users\redaktur\Downloads\01.%20Kerja%20Sama%20dengan%20Swasta%20atau%20LSM\13%20-%2001%20-%202010%20%20PKS%20Yay%20Bina%20Pendidikan%20Insan%20Indonesia.pdf" TargetMode="External" /><Relationship Id="rId18" Type="http://schemas.openxmlformats.org/officeDocument/2006/relationships/hyperlink" Target="file://C:\Users\redaktur\Downloads\01.%20Kerja%20Sama%20dengan%20Swasta%20atau%20LSM\14%20-%2001%20-%202008%20MoU%20Dharma%20Eka.pdf" TargetMode="External" /><Relationship Id="rId19" Type="http://schemas.openxmlformats.org/officeDocument/2006/relationships/hyperlink" Target="file://C:\Users\redaktur\Downloads\01.%20Kerja%20Sama%20dengan%20Swasta%20atau%20LSM\14%20-%2001%20-%202008%20PKS%20Dharma%20Eka.pdf" TargetMode="External" /><Relationship Id="rId20" Type="http://schemas.openxmlformats.org/officeDocument/2006/relationships/hyperlink" Target="file://C:\Users\redaktur\Downloads\01.%20Kerja%20Sama%20dengan%20Swasta%20atau%20LSM\15%20-%2001%20-%202009%20MoU%20Nurul%20Huda.pdf" TargetMode="External" /><Relationship Id="rId21" Type="http://schemas.openxmlformats.org/officeDocument/2006/relationships/hyperlink" Target="file://C:\Users\redaktur\Downloads\01.%20Kerja%20Sama%20dengan%20Swasta%20atau%20LSM\16%20-%2001%20-%202011%20MoU%20Yayasan%20Ancor.pdf" TargetMode="External" /><Relationship Id="rId22" Type="http://schemas.openxmlformats.org/officeDocument/2006/relationships/hyperlink" Target="file://C:\Users\redaktur\Downloads\01.%20Kerja%20Sama%20dengan%20Swasta%20atau%20LSM\17%20-%2001%20-%20MoU%202011%20Yayasan%20Pendidikan%20Jaya.pdf" TargetMode="External" /><Relationship Id="rId23" Type="http://schemas.openxmlformats.org/officeDocument/2006/relationships/hyperlink" Target="file://C:\Users\redaktur\Downloads\01.%20Kerja%20Sama%20dengan%20Swasta%20atau%20LSM\18%20-%2001%20-%20MoU%202011%20Yayasan%20Celah%20Bibir%20dan%20Langit2.pdf" TargetMode="External" /><Relationship Id="rId24" Type="http://schemas.openxmlformats.org/officeDocument/2006/relationships/hyperlink" Target="file://C:\Users\redaktur\Downloads\01.%20Kerja%20Sama%20dengan%20Swasta%20atau%20LSM\19%20-%2001%20-%20PKS%202008%20SAntosa%20Bandung%20International%20Hospital.pdf" TargetMode="External" /><Relationship Id="rId25" Type="http://schemas.openxmlformats.org/officeDocument/2006/relationships/hyperlink" Target="file://C:\Users\redaktur\Downloads\01.%20Kerja%20Sama%20dengan%20Swasta%20atau%20LSM\20%20-%2001%20-%20ADD%202009%20Rumah%20sakit%20khusus%20ibu%20dan%20anak%20kota%20bandung.pdf" TargetMode="External" /><Relationship Id="rId26" Type="http://schemas.openxmlformats.org/officeDocument/2006/relationships/hyperlink" Target="file://C:\Users\redaktur\Downloads\01.%20Kerja%20Sama%20dengan%20Swasta%20atau%20LSM\21%20-%2001%20-%20PKS%202009%20Rumah%20sakit%20Paru%20Dr.%20H.A.%20Rontinsulu.pdf" TargetMode="External" /><Relationship Id="rId27" Type="http://schemas.openxmlformats.org/officeDocument/2006/relationships/hyperlink" Target="file://C:\Users\redaktur\Downloads\01.%20Kerja%20Sama%20dengan%20Swasta%20atau%20LSM\22%20-%2001%20-%20PKS%202010%20Mayapada%20Hospital%20Tangerang.pdf" TargetMode="External" /><Relationship Id="rId28" Type="http://schemas.openxmlformats.org/officeDocument/2006/relationships/hyperlink" Target="file://C:\Users\redaktur\Downloads\01.%20Kerja%20Sama%20dengan%20Swasta%20atau%20LSM\23%20-%2001%20PKS%202011%20Beasiswa%20CSR.pdf" TargetMode="External" /><Relationship Id="rId2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redaktur\Downloads\02.%20Kerja%20Sama%20antar%20Perguruan%20tinggi\01%20-%2002%20-%202011%20MoU%20ITB.pdf" TargetMode="External" /><Relationship Id="rId2" Type="http://schemas.openxmlformats.org/officeDocument/2006/relationships/hyperlink" Target="file://C:\Users\redaktur\Downloads\02.%20Kerja%20Sama%20antar%20Perguruan%20tinggi\02%20-%2002%20-%202006%20MoU%20Universitas%20Lampung.pdf" TargetMode="External" /><Relationship Id="rId3" Type="http://schemas.openxmlformats.org/officeDocument/2006/relationships/hyperlink" Target="file://C:\Users\redaktur\Downloads\02.%20Kerja%20Sama%20antar%20Perguruan%20tinggi\03%20-%2002%20-%202006%20MoU%20Universitas%20Mataram.pdf" TargetMode="External" /><Relationship Id="rId4" Type="http://schemas.openxmlformats.org/officeDocument/2006/relationships/hyperlink" Target="file://C:\Users\redaktur\Downloads\02.%20Kerja%20Sama%20antar%20Perguruan%20tinggi\04%20-%2002%20-%202007%20MoU%20Universitas%20Gorontalo.pdf" TargetMode="External" /><Relationship Id="rId5" Type="http://schemas.openxmlformats.org/officeDocument/2006/relationships/hyperlink" Target="file://C:\Users\redaktur\Downloads\02.%20Kerja%20Sama%20antar%20Perguruan%20tinggi\05%20-%2002%20-%202007%20MoU%20Universitas%20Andalas.pdf" TargetMode="External" /><Relationship Id="rId6" Type="http://schemas.openxmlformats.org/officeDocument/2006/relationships/hyperlink" Target="file://C:\Users\redaktur\Downloads\02.%20Kerja%20Sama%20antar%20Perguruan%20tinggi\06%20-%2002%20-%202007%20MoU%20IAIN%20Imam%20Bonjol%20Padang.pdf" TargetMode="External" /><Relationship Id="rId7" Type="http://schemas.openxmlformats.org/officeDocument/2006/relationships/hyperlink" Target="file://C:\Users\redaktur\Downloads\02.%20Kerja%20Sama%20antar%20Perguruan%20tinggi\06%20-%2002%20-%202007%20PKS%20IAIN%20Imam%20Bonjol%20Padang.pdf" TargetMode="External" /><Relationship Id="rId8" Type="http://schemas.openxmlformats.org/officeDocument/2006/relationships/hyperlink" Target="file://C:\Users\redaktur\Downloads\02.%20Kerja%20Sama%20antar%20Perguruan%20tinggi\08%20-%2002%20-%202009%20MoU%20Universitas%20Malikussaleh.pdf" TargetMode="External" /><Relationship Id="rId9" Type="http://schemas.openxmlformats.org/officeDocument/2006/relationships/hyperlink" Target="file://C:\Users\redaktur\Downloads\02.%20Kerja%20Sama%20antar%20Perguruan%20tinggi\09%20-%2002%20-%202009%20MoU%20Universitas%20Tanjungpura.pdf" TargetMode="External" /><Relationship Id="rId10" Type="http://schemas.openxmlformats.org/officeDocument/2006/relationships/hyperlink" Target="file://C:\Users\redaktur\Downloads\02.%20Kerja%20Sama%20antar%20Perguruan%20tinggi\10%20-%2002%20-%202009%20MoU%20Universitas%20SAM%20Ratulangi.pdf" TargetMode="External" /><Relationship Id="rId11" Type="http://schemas.openxmlformats.org/officeDocument/2006/relationships/hyperlink" Target="file://C:\Users\redaktur\Downloads\02.%20Kerja%20Sama%20antar%20Perguruan%20tinggi\11%20-%2002%20-%202009%20PKS%20Universitas%20Syiah%20Kuala%20Banda%20Aceh.pdf" TargetMode="External" /><Relationship Id="rId12" Type="http://schemas.openxmlformats.org/officeDocument/2006/relationships/hyperlink" Target="file://C:\Users\redaktur\Downloads\02.%20Kerja%20Sama%20antar%20Perguruan%20tinggi\12%20-%2002%20-%202010%20MoU%20Universitas%20Mulawarman.pdf" TargetMode="External" /><Relationship Id="rId13" Type="http://schemas.openxmlformats.org/officeDocument/2006/relationships/hyperlink" Target="file://C:\Users\redaktur\Downloads\02.%20Kerja%20Sama%20antar%20Perguruan%20tinggi\13%20-%2002%20-%202010%20MoU%20Universitas%20Islam%20Negeri%20UIN.pdf" TargetMode="External" /><Relationship Id="rId14" Type="http://schemas.openxmlformats.org/officeDocument/2006/relationships/hyperlink" Target="file://C:\Users\redaktur\Downloads\02.%20Kerja%20Sama%20antar%20Perguruan%20tinggi\14%20-%2002%20-%202010%20MoU%20IAIN%20Ar-Raniry%20Darussalam%20Banda%20Aceh.pdf" TargetMode="External" /><Relationship Id="rId15" Type="http://schemas.openxmlformats.org/officeDocument/2006/relationships/hyperlink" Target="file://C:\Users\redaktur\Downloads\02.%20Kerja%20Sama%20antar%20Perguruan%20tinggi\15%20-%2002%20-%202010%20MoU%20Univeritas%20Siliwangi.pdf" TargetMode="External" /><Relationship Id="rId16" Type="http://schemas.openxmlformats.org/officeDocument/2006/relationships/hyperlink" Target="file://C:\Users\redaktur\Downloads\02.%20Kerja%20Sama%20antar%20Perguruan%20tinggi\16%20-%2002%20-%202010%20MoU%20Univeritas%20Negeri%20Padang.pdf" TargetMode="External" /><Relationship Id="rId17" Type="http://schemas.openxmlformats.org/officeDocument/2006/relationships/hyperlink" Target="file://C:\Users\redaktur\Downloads\02.%20Kerja%20Sama%20antar%20Perguruan%20tinggi\17%20-%2002%20MoU%202006%20Univ%20Prof%20Dr%20Moestopo.bmp" TargetMode="External" /><Relationship Id="rId18" Type="http://schemas.openxmlformats.org/officeDocument/2006/relationships/hyperlink" Target="file://C:\Users\redaktur\Downloads\02.%20Kerja%20Sama%20antar%20Perguruan%20tinggi\18%20-%2002%20MoU%202006%20Univ%20Sahid%20Jakarta.bmp" TargetMode="External" /><Relationship Id="rId19" Type="http://schemas.openxmlformats.org/officeDocument/2006/relationships/hyperlink" Target="file://C:\Users\redaktur\Downloads\02.%20Kerja%20Sama%20antar%20Perguruan%20tinggi\19%20-%2002%20MoU%202006%20Univ%20Pembangunan%20Nasional%20veteran%20Jakarta.bmp" TargetMode="External" /><Relationship Id="rId20" Type="http://schemas.openxmlformats.org/officeDocument/2006/relationships/hyperlink" Target="file://C:\Users\redaktur\Downloads\02.%20Kerja%20Sama%20antar%20Perguruan%20tinggi\20%20-%2002%20MoU%202007%20STIA%20Mandala%20Inonesia.bmp" TargetMode="External" /><Relationship Id="rId21" Type="http://schemas.openxmlformats.org/officeDocument/2006/relationships/hyperlink" Target="file://C:\Users\redaktur\Downloads\02.%20Kerja%20Sama%20antar%20Perguruan%20tinggi\21%20-%2002%20MoU%202006%20Universitas%2017%20Agustus%201945%20Jakarta.bmp" TargetMode="External" /><Relationship Id="rId22" Type="http://schemas.openxmlformats.org/officeDocument/2006/relationships/hyperlink" Target="file://C:\Users\redaktur\Downloads\02.%20Kerja%20Sama%20antar%20Perguruan%20tinggi\22%20-%2002%20MoU%202008%20Universitas%20Islam%2045%20Bekasi.bmp" TargetMode="External" /><Relationship Id="rId23" Type="http://schemas.openxmlformats.org/officeDocument/2006/relationships/hyperlink" Target="file://C:\Users\redaktur\Downloads\02.%20Kerja%20Sama%20antar%20Perguruan%20tinggi\23%20-%2002%20MoU%202008%20Universitas%20Kristen%20Maranatha.bmp" TargetMode="External" /><Relationship Id="rId24" Type="http://schemas.openxmlformats.org/officeDocument/2006/relationships/hyperlink" Target="file://C:\Users\redaktur\Downloads\02.%20Kerja%20Sama%20antar%20Perguruan%20tinggi\24%20-%2002%20%20MoU%202008%20Univ%20Lancang%20Kuning.bmp" TargetMode="External" /><Relationship Id="rId25" Type="http://schemas.openxmlformats.org/officeDocument/2006/relationships/hyperlink" Target="file://C:\Users\redaktur\Downloads\02.%20Kerja%20Sama%20antar%20Perguruan%20tinggi\25%20-%2002%20MoU%202009%20Univ%20Jenderal%20Ahmad%20Yani.bmp" TargetMode="External" /><Relationship Id="rId26" Type="http://schemas.openxmlformats.org/officeDocument/2006/relationships/hyperlink" Target="file://C:\Users\redaktur\Downloads\02.%20Kerja%20Sama%20antar%20Perguruan%20tinggi\26%20-%2002%20%20MoU%202009%20Univ%20Muh%20Sukabumi%20(UMMI).bmp" TargetMode="External" /><Relationship Id="rId27" Type="http://schemas.openxmlformats.org/officeDocument/2006/relationships/hyperlink" Target="file://C:\Users\redaktur\Downloads\02.%20Kerja%20Sama%20antar%20Perguruan%20tinggi\27%20-%2002%20%20MoU%202009%20Univ%20Pelita%20Harapan.bmp" TargetMode="External" /><Relationship Id="rId28" Type="http://schemas.openxmlformats.org/officeDocument/2006/relationships/hyperlink" Target="file://C:\Users\redaktur\Downloads\02.%20Kerja%20Sama%20antar%20Perguruan%20tinggi\28%20-%2002%20%20MoU%202009%20Politeknik%20Kesehatan%20TSM.bmp" TargetMode="External" /><Relationship Id="rId29" Type="http://schemas.openxmlformats.org/officeDocument/2006/relationships/hyperlink" Target="file://C:\Users\redaktur\Downloads\02.%20Kerja%20Sama%20antar%20Perguruan%20tinggi\29%20-%2002%20%20MoU%202009%20Stikes%20Muhamadiyah%20Ciamis.bmp" TargetMode="External" /><Relationship Id="rId30" Type="http://schemas.openxmlformats.org/officeDocument/2006/relationships/hyperlink" Target="file://C:\Users\redaktur\Downloads\02.%20Kerja%20Sama%20antar%20Perguruan%20tinggi\30%20-%2002%20%20MoU%202009%20Stikes%20Bina%20Putra%20Banjar.bmp" TargetMode="External" /><Relationship Id="rId31" Type="http://schemas.openxmlformats.org/officeDocument/2006/relationships/hyperlink" Target="file://C:\Users\redaktur\Downloads\02.%20Kerja%20Sama%20antar%20Perguruan%20tinggi\31%20-%2002%20%20MoU%202009%20Politeknik%20Kesehatan%20Bdg.bmp" TargetMode="External" /><Relationship Id="rId32" Type="http://schemas.openxmlformats.org/officeDocument/2006/relationships/hyperlink" Target="file://C:\Users\redaktur\Downloads\02.%20Kerja%20Sama%20antar%20Perguruan%20tinggi\32%20-%2002%20MoU%202009%20Stikes%20Dharma%20Husada%20Bdg.bmp" TargetMode="External" /><Relationship Id="rId33" Type="http://schemas.openxmlformats.org/officeDocument/2006/relationships/hyperlink" Target="file://C:\Users\redaktur\Downloads\02.%20Kerja%20Sama%20antar%20Perguruan%20tinggi\34%20-%2002%20MoU%202011%20Stikes%20MH%20Thamrin.pdf" TargetMode="External" /><Relationship Id="rId34" Type="http://schemas.openxmlformats.org/officeDocument/2006/relationships/hyperlink" Target="file://C:\Users\redaktur\Downloads\02.%20Kerja%20Sama%20antar%20Perguruan%20tinggi\35%20-%2004%20MoU%202011%20Universitas%20Nasional.pdf" TargetMode="External" /><Relationship Id="rId35" Type="http://schemas.openxmlformats.org/officeDocument/2006/relationships/hyperlink" Target="file://C:\Users\redaktur\Downloads\02.%20Kerja%20Sama%20antar%20Perguruan%20tinggi\36%20-%2004%20MoU%202011%20Universitas%20Pancasila.pdf" TargetMode="External" /><Relationship Id="rId36" Type="http://schemas.openxmlformats.org/officeDocument/2006/relationships/hyperlink" Target="file://C:\Users\redaktur\Downloads\02.%20Kerja%20Sama%20antar%20Perguruan%20tinggi\36%20-%2004%20PKS%202011%20Universitas%20Pancasila.pdf" TargetMode="External" /><Relationship Id="rId37" Type="http://schemas.openxmlformats.org/officeDocument/2006/relationships/hyperlink" Target="file://C:\Users\redaktur\Downloads\02.%20Kerja%20Sama%20antar%20Perguruan%20tinggi\37%20-%2002%20MoU%202011%20Universitas%20Dharma%20Agun.pdf" TargetMode="External" /><Relationship Id="rId38" Type="http://schemas.openxmlformats.org/officeDocument/2006/relationships/hyperlink" Target="file://C:\Users\redaktur\Downloads\02.%20Kerja%20Sama%20antar%20Perguruan%20tinggi\38%20-%2002%20MoU%202011%20Poltekes%20TNI%20AU%20Ciumbuleuit.txt" TargetMode="External" /><Relationship Id="rId39" Type="http://schemas.openxmlformats.org/officeDocument/2006/relationships/hyperlink" Target="file://C:\Users\redaktur\Downloads\02.%20Kerja%20Sama%20antar%20Perguruan%20tinggi\39%20-%2002%20MoU%202011%20Universitas%20Budi%20Luhur.pdf" TargetMode="External" /><Relationship Id="rId40" Type="http://schemas.openxmlformats.org/officeDocument/2006/relationships/hyperlink" Target="file://C:\Users\redaktur\Downloads\02.%20Kerja%20Sama%20antar%20Perguruan%20tinggi\40%20-%2002%20MoU%202011%20Universitas%20Pertahanan%20Indonesia.pdf" TargetMode="External" /><Relationship Id="rId41" Type="http://schemas.openxmlformats.org/officeDocument/2006/relationships/hyperlink" Target="file://C:\Users\redaktur\Downloads\02.%20Kerja%20Sama%20antar%20Perguruan%20tinggi\41%20-%2002%20MoU%202011%20Univ%20Muhammadiyah%20Yogyakarta.pdf" TargetMode="External" /><Relationship Id="rId42" Type="http://schemas.openxmlformats.org/officeDocument/2006/relationships/hyperlink" Target="file://C:\Users\redaktur\Downloads\02.%20Kerja%20Sama%20antar%20Perguruan%20tinggi\42%20-%2002%20MoU%202011%20UNMASi.pdf" TargetMode="External" /><Relationship Id="rId43" Type="http://schemas.openxmlformats.org/officeDocument/2006/relationships/hyperlink" Target="file://C:\Users\redaktur\Downloads\02.%20Kerja%20Sama%20antar%20Perguruan%20tinggi\43%20-%2002%20MoU%202011%20Univ%20Udayana.pdf" TargetMode="External" /><Relationship Id="rId44" Type="http://schemas.openxmlformats.org/officeDocument/2006/relationships/hyperlink" Target="file://C:\Users\redaktur\Downloads\02.%20Kerja%20Sama%20antar%20Perguruan%20tinggi\35%20-%2002%20MoU%202011%20Univ%20Riau.pdf" TargetMode="External" /><Relationship Id="rId45" Type="http://schemas.openxmlformats.org/officeDocument/2006/relationships/hyperlink" Target="file://C:\Users\redaktur\Downloads\02.%20Kerja%20Sama%20antar%20Perguruan%20tinggi\43%20-%2002%20PKS%202011%20Udayana%20.pdf" TargetMode="External" /><Relationship Id="rId4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redaktur\Downloads\03.%20Kerja%20Sama%20dengan%20Perusahaan\01%20-%2000%20-%202006%20MoU%20IB-Com.pdf" TargetMode="External" /><Relationship Id="rId2" Type="http://schemas.openxmlformats.org/officeDocument/2006/relationships/hyperlink" Target="file://C:\Users\redaktur\Downloads\03.%20Kerja%20Sama%20dengan%20Perusahaan\02%20-%2000%20-%202006%20MoU%20PT%20Sea%20Word%20Indonesia.pdf" TargetMode="External" /><Relationship Id="rId3" Type="http://schemas.openxmlformats.org/officeDocument/2006/relationships/hyperlink" Target="file://C:\Users\redaktur\Downloads\03.%20Kerja%20Sama%20dengan%20Perusahaan\02%20-%2000%20-%202006%20PKS%20PT%20Sea%20Word%20Indonesia.pdf" TargetMode="External" /><Relationship Id="rId4" Type="http://schemas.openxmlformats.org/officeDocument/2006/relationships/hyperlink" Target="file://C:\Users\redaktur\Downloads\03.%20Kerja%20Sama%20dengan%20Perusahaan\03%20-%2000%20-%202007%20MoU%20PT%20Amri%20Margatama.pdf" TargetMode="External" /><Relationship Id="rId5" Type="http://schemas.openxmlformats.org/officeDocument/2006/relationships/hyperlink" Target="file://C:\Users\redaktur\Downloads\03.%20Kerja%20Sama%20dengan%20Perusahaan\04%20-%2000%20-%202007%20MoU%20PT%20Asuransi%20Jasindo.pdf" TargetMode="External" /><Relationship Id="rId6" Type="http://schemas.openxmlformats.org/officeDocument/2006/relationships/hyperlink" Target="file://C:\Users\redaktur\Downloads\03.%20Kerja%20Sama%20dengan%20Perusahaan\05%20-%2000%20-%202007%20MoU%20PT%20Grez%20International.pdf" TargetMode="External" /><Relationship Id="rId7" Type="http://schemas.openxmlformats.org/officeDocument/2006/relationships/hyperlink" Target="file://C:\Users\redaktur\Downloads\03.%20Kerja%20Sama%20dengan%20Perusahaan\06%20-%2000%20-%202007%20MoU%20PT%20Carefour%20Indonesia.pdf" TargetMode="External" /><Relationship Id="rId8" Type="http://schemas.openxmlformats.org/officeDocument/2006/relationships/hyperlink" Target="file://C:\Users\redaktur\Downloads\03.%20Kerja%20Sama%20dengan%20Perusahaan\07%20-%2000%20-%202007%20MoU%20PT%20Indosat%20Reginal%20Jawa%20Barat.pdf" TargetMode="External" /><Relationship Id="rId9" Type="http://schemas.openxmlformats.org/officeDocument/2006/relationships/hyperlink" Target="file://C:\Users\redaktur\Downloads\03.%20Kerja%20Sama%20dengan%20Perusahaan\08%20-%2000%20-%202008%20MoU%20Pusat%20Persatuan%20Perawat%20Nasional%20Indonesia.pdf" TargetMode="External" /><Relationship Id="rId10" Type="http://schemas.openxmlformats.org/officeDocument/2006/relationships/hyperlink" Target="file://C:\Users\redaktur\Downloads\03.%20Kerja%20Sama%20dengan%20Perusahaan\09%20-%2000%20-%202008%20PKS%20Bank%20Niaga.pdf" TargetMode="External" /><Relationship Id="rId11" Type="http://schemas.openxmlformats.org/officeDocument/2006/relationships/hyperlink" Target="file://C:\Users\redaktur\Downloads\03.%20Kerja%20Sama%20dengan%20Perusahaan\10%20-%2000%20-%202008%20MoU%20Pusat%20Persatuan%20Radio%20Siaran.pdf" TargetMode="External" /><Relationship Id="rId12" Type="http://schemas.openxmlformats.org/officeDocument/2006/relationships/hyperlink" Target="file://C:\Users\redaktur\Downloads\03.%20Kerja%20Sama%20dengan%20Perusahaan\11%20-%2000%20-%202008%20MoU%20PT%20Bank%20Danamon.pdf" TargetMode="External" /><Relationship Id="rId13" Type="http://schemas.openxmlformats.org/officeDocument/2006/relationships/hyperlink" Target="file://C:\Users\redaktur\Downloads\03.%20Kerja%20Sama%20dengan%20Perusahaan\12%20-%2000%20-%202008%20MoU%20PT%20Central%20Proteinaprima.pdf" TargetMode="External" /><Relationship Id="rId14" Type="http://schemas.openxmlformats.org/officeDocument/2006/relationships/hyperlink" Target="file://C:\Users\redaktur\Downloads\03.%20Kerja%20Sama%20dengan%20Perusahaan\13%20-%2000%20-%202009%20MoU%20Poul%20try%20Tanjung%20Mulya%20Group.pdf" TargetMode="External" /><Relationship Id="rId15" Type="http://schemas.openxmlformats.org/officeDocument/2006/relationships/hyperlink" Target="file://C:\Users\redaktur\Downloads\03.%20Kerja%20Sama%20dengan%20Perusahaan\14%20-%2000%20-%202009%20MoU%20PT%20Pro%20Fajar.pdf" TargetMode="External" /><Relationship Id="rId16" Type="http://schemas.openxmlformats.org/officeDocument/2006/relationships/hyperlink" Target="file://C:\Users\redaktur\Downloads\03.%20Kerja%20Sama%20dengan%20Perusahaan\14%20-%2000%20-%202009%20PKS%20PT%20Pro%20Fajar.pdf" TargetMode="External" /><Relationship Id="rId17" Type="http://schemas.openxmlformats.org/officeDocument/2006/relationships/hyperlink" Target="file://C:\Users\redaktur\Downloads\03.%20Kerja%20Sama%20dengan%20Perusahaan\15%20-%2000%20-%202009%20MoU%20Toshiba%20(Singapore)%20PTE%20LTD.pdf" TargetMode="External" /><Relationship Id="rId18" Type="http://schemas.openxmlformats.org/officeDocument/2006/relationships/hyperlink" Target="file://C:\Users\redaktur\Downloads\03.%20Kerja%20Sama%20dengan%20Perusahaan\15%20-%2000%20-%202009%20PKS%20Toshiba%20(Singapore)%20PTE%20LTD.pdf" TargetMode="External" /><Relationship Id="rId19" Type="http://schemas.openxmlformats.org/officeDocument/2006/relationships/hyperlink" Target="file://C:\Users\redaktur\Downloads\03.%20Kerja%20Sama%20dengan%20Perusahaan\16%20-%2000%20-%202009%20MoU%20PT%20Aneka%20Infokom%20Tekindo.pdf" TargetMode="External" /><Relationship Id="rId20" Type="http://schemas.openxmlformats.org/officeDocument/2006/relationships/hyperlink" Target="file://C:\Users\redaktur\Downloads\03.%20Kerja%20Sama%20dengan%20Perusahaan\16%20-%2000%20-%202009%20PKS%20PT%20Aneka%20Infokom%20Tekindo.pdf" TargetMode="External" /><Relationship Id="rId21" Type="http://schemas.openxmlformats.org/officeDocument/2006/relationships/hyperlink" Target="file://C:\Users\redaktur\Downloads\03.%20Kerja%20Sama%20dengan%20Perusahaan\17%20-%2000%20-%202009%20MoU%20Lenovo%20(Singapore)%20PTE%20LTD.pdf" TargetMode="External" /><Relationship Id="rId22" Type="http://schemas.openxmlformats.org/officeDocument/2006/relationships/hyperlink" Target="file://C:\Users\redaktur\Downloads\03.%20Kerja%20Sama%20dengan%20Perusahaan\17%20-%2000%20-%202009%20PKS%20Lenovo%20(Singapore)%20PTE%20LTD.pdf" TargetMode="External" /><Relationship Id="rId23" Type="http://schemas.openxmlformats.org/officeDocument/2006/relationships/hyperlink" Target="file://C:\Users\redaktur\Downloads\03.%20Kerja%20Sama%20dengan%20Perusahaan\18%20-%2000%20-%202009%20MoU%20DELL%20Global%20BV.pdf" TargetMode="External" /><Relationship Id="rId24" Type="http://schemas.openxmlformats.org/officeDocument/2006/relationships/hyperlink" Target="file://C:\Users\redaktur\Downloads\03.%20Kerja%20Sama%20dengan%20Perusahaan\18%20-%2000%20-%202009%20PKS%20DELL%20Global%20BV.pdf" TargetMode="External" /><Relationship Id="rId25" Type="http://schemas.openxmlformats.org/officeDocument/2006/relationships/hyperlink" Target="file://C:\Users\redaktur\Downloads\03.%20Kerja%20Sama%20dengan%20Perusahaan\19%20-%2000%20-%202009%20MoU%20PT%20Indosarana%20Dinamika%20Infotama.pdf" TargetMode="External" /><Relationship Id="rId26" Type="http://schemas.openxmlformats.org/officeDocument/2006/relationships/hyperlink" Target="file://C:\Users\redaktur\Downloads\03.%20Kerja%20Sama%20dengan%20Perusahaan\19%20-%2000%20-%202009%20PKS%20PT%20Indosarana%20Dinamika%20Infotama.pdf" TargetMode="External" /><Relationship Id="rId27" Type="http://schemas.openxmlformats.org/officeDocument/2006/relationships/hyperlink" Target="file://C:\Users\redaktur\Downloads\03.%20Kerja%20Sama%20dengan%20Perusahaan\20%20-%2000%20-%202009%20MoU%20PT%20Catalyst%20Business%20Solution.pdf" TargetMode="External" /><Relationship Id="rId28" Type="http://schemas.openxmlformats.org/officeDocument/2006/relationships/hyperlink" Target="file://C:\Users\redaktur\Downloads\03.%20Kerja%20Sama%20dengan%20Perusahaan\20%20-%2000%20-%202009%20PKS%20PT%20Catalyst%20Business%20Solution.pdf" TargetMode="External" /><Relationship Id="rId29" Type="http://schemas.openxmlformats.org/officeDocument/2006/relationships/hyperlink" Target="file://C:\Users\redaktur\Downloads\03.%20Kerja%20Sama%20dengan%20Perusahaan\21%20-%2000%20-%202009%20MoU%20PT%20Caladi%20Lima%20Sembilan.pdf" TargetMode="External" /><Relationship Id="rId30" Type="http://schemas.openxmlformats.org/officeDocument/2006/relationships/hyperlink" Target="file://C:\Users\redaktur\Downloads\03.%20Kerja%20Sama%20dengan%20Perusahaan\22%20-%2000%20-%202009%20MoU%20PT%20Exodus%20Rekawisatama.pdf" TargetMode="External" /><Relationship Id="rId31" Type="http://schemas.openxmlformats.org/officeDocument/2006/relationships/hyperlink" Target="file://C:\Users\redaktur\Downloads\03.%20Kerja%20Sama%20dengan%20Perusahaan\23%20-%2000%20-%202009%20PKS%20PT%20Bliss%20International.pdf" TargetMode="External" /><Relationship Id="rId32" Type="http://schemas.openxmlformats.org/officeDocument/2006/relationships/hyperlink" Target="file://C:\Users\redaktur\Downloads\03.%20Kerja%20Sama%20dengan%20Perusahaan\24%20-%2000%20-%202009%20MoU%20PT%20Acer%20Indonesia.pdf" TargetMode="External" /><Relationship Id="rId33" Type="http://schemas.openxmlformats.org/officeDocument/2006/relationships/hyperlink" Target="file://C:\Users\redaktur\Downloads\03.%20Kerja%20Sama%20dengan%20Perusahaan\24%20-%2000%20-%202009%20PKS%20PT%20Acer%20Indonesia.pdf" TargetMode="External" /><Relationship Id="rId34" Type="http://schemas.openxmlformats.org/officeDocument/2006/relationships/hyperlink" Target="file://C:\Users\redaktur\Downloads\03.%20Kerja%20Sama%20dengan%20Perusahaan\25%20-%2000%20-%202009%20MoU%20PT%20Widya%20Padjadjaran.pdf" TargetMode="External" /><Relationship Id="rId35" Type="http://schemas.openxmlformats.org/officeDocument/2006/relationships/hyperlink" Target="file://C:\Users\redaktur\Downloads\03.%20Kerja%20Sama%20dengan%20Perusahaan\25%20-%2000%20-%202009%20PKS%20PT%20Widya%20Padjadjaran.pdf" TargetMode="External" /><Relationship Id="rId36" Type="http://schemas.openxmlformats.org/officeDocument/2006/relationships/hyperlink" Target="file://C:\Users\redaktur\Downloads\03.%20Kerja%20Sama%20dengan%20Perusahaan\26%20-%2000%20-%202009%20MoU%20PT%20Alamanda%20Sejati%20Utama.pdf" TargetMode="External" /><Relationship Id="rId37" Type="http://schemas.openxmlformats.org/officeDocument/2006/relationships/hyperlink" Target="file://C:\Users\redaktur\Downloads\03.%20Kerja%20Sama%20dengan%20Perusahaan\27%20-%2000%20-%202009%20MoU%20PT%20Bank%20Central%20Asia.pdf" TargetMode="External" /><Relationship Id="rId38" Type="http://schemas.openxmlformats.org/officeDocument/2006/relationships/hyperlink" Target="file://C:\Users\redaktur\Downloads\03.%20Kerja%20Sama%20dengan%20Perusahaan\27%20-%2000%20-%202009%20PKS%20PT%20Bank%20Central%20Asia.pdf" TargetMode="External" /><Relationship Id="rId39" Type="http://schemas.openxmlformats.org/officeDocument/2006/relationships/hyperlink" Target="file://C:\Users\redaktur\Downloads\03.%20Kerja%20Sama%20dengan%20Perusahaan\28%20-%2000%20-%202010%20MoU%20PT%20Bank%20Himpunan%20Saudara%201906.pdf" TargetMode="External" /><Relationship Id="rId40" Type="http://schemas.openxmlformats.org/officeDocument/2006/relationships/hyperlink" Target="file://C:\Users\redaktur\Downloads\03.%20Kerja%20Sama%20dengan%20Perusahaan\29%20-%2000%20-%202010%20MoU%20Star%20Energy.pdf" TargetMode="External" /><Relationship Id="rId41" Type="http://schemas.openxmlformats.org/officeDocument/2006/relationships/hyperlink" Target="file://C:\Users\redaktur\Downloads\03.%20Kerja%20Sama%20dengan%20Perusahaan\29%20-%2000%20-%202010%20PKS%20Star%20Energy.pdf" TargetMode="External" /><Relationship Id="rId42" Type="http://schemas.openxmlformats.org/officeDocument/2006/relationships/hyperlink" Target="file://C:\Users\redaktur\Downloads\03.%20Kerja%20Sama%20dengan%20Perusahaan\30%20-%2000%20-%202010%20MoU%20PADMA.pdf" TargetMode="External" /><Relationship Id="rId43" Type="http://schemas.openxmlformats.org/officeDocument/2006/relationships/hyperlink" Target="file://C:\Users\redaktur\Downloads\03.%20Kerja%20Sama%20dengan%20Perusahaan\31-%2003%20-%20MoU%202011%20PT.%20Telkomsel.pdf" TargetMode="External" /><Relationship Id="rId44" Type="http://schemas.openxmlformats.org/officeDocument/2006/relationships/hyperlink" Target="file://C:\Users\redaktur\Downloads\03.%20Kerja%20Sama%20dengan%20Perusahaan\31-%2003%20-%20PKS%202011%20PT.%20Telkomsel.pdf" TargetMode="External" /><Relationship Id="rId45" Type="http://schemas.openxmlformats.org/officeDocument/2006/relationships/hyperlink" Target="file://C:\Users\redaktur\Downloads\03.%20Kerja%20Sama%20dengan%20Perusahaan\32%20-%2003%20MoU%202011%20PT%20Triputra%20Investindo%20Arya.pdf" TargetMode="External" /><Relationship Id="rId46" Type="http://schemas.openxmlformats.org/officeDocument/2006/relationships/hyperlink" Target="file://C:\Users\redaktur\Downloads\03.%20Kerja%20Sama%20dengan%20Perusahaan\32%20-%2003%20PKS%202011%20PT%20Triputra%20Investindo%20Arya.pdf" TargetMode="External" /><Relationship Id="rId47" Type="http://schemas.openxmlformats.org/officeDocument/2006/relationships/hyperlink" Target="file://C:\Users\redaktur\Downloads\03.%20Kerja%20Sama%20dengan%20Perusahaan\30%20-%2000%20-%202011%20PKS%20PADMA.pdf" TargetMode="External" /><Relationship Id="rId48" Type="http://schemas.openxmlformats.org/officeDocument/2006/relationships/hyperlink" Target="file://C:\Users\redaktur\Downloads\03.%20Kerja%20Sama%20dengan%20Perusahaan\33%20-%2003%20MoU%202011%20PT%20Bank%20Syariah%20Mandiri.pdf" TargetMode="External" /><Relationship Id="rId49" Type="http://schemas.openxmlformats.org/officeDocument/2006/relationships/hyperlink" Target="file://C:\Users\redaktur\Downloads\03.%20Kerja%20Sama%20dengan%20Perusahaan\33%20-%2003%20PKS%202011%20PT%20Bank%20Syariah%20Mandiri.pdf" TargetMode="External" /><Relationship Id="rId50" Type="http://schemas.openxmlformats.org/officeDocument/2006/relationships/hyperlink" Target="file://C:\Users\redaktur\Downloads\03.%20Kerja%20Sama%20dengan%20Perusahaan\29%20-%2003%20PKS%202011%20Star%20Energi.pdf" TargetMode="External" /><Relationship Id="rId51" Type="http://schemas.openxmlformats.org/officeDocument/2006/relationships/hyperlink" Target="file://C:\Users\redaktur\Downloads\03.%20Kerja%20Sama%20dengan%20Perusahaan\34%20-%2003%20MoU%202011Al%20masoem.pdf" TargetMode="External" /><Relationship Id="rId52" Type="http://schemas.openxmlformats.org/officeDocument/2006/relationships/hyperlink" Target="file://C:\Users\redaktur\Downloads\03.%20Kerja%20Sama%20dengan%20Perusahaan\29%20-%2003%20Aman%20PKS%202011%20star%20.pdf" TargetMode="External" /><Relationship Id="rId53" Type="http://schemas.openxmlformats.org/officeDocument/2006/relationships/hyperlink" Target="file://C:\Users\redaktur\Downloads\03.%20Kerja%20Sama%20dengan%20Perusahaan\34%20-%2003%20MoU%202011%20Al-Masoem.pdf" TargetMode="External" /><Relationship Id="rId54" Type="http://schemas.openxmlformats.org/officeDocument/2006/relationships/hyperlink" Target="file://C:\Users\redaktur\Downloads\03.%20Kerja%20Sama%20dengan%20Perusahaan\35%20-%2003%20MoU%202011%20Saung%20Ujo.pdf" TargetMode="External" /><Relationship Id="rId55" Type="http://schemas.openxmlformats.org/officeDocument/2006/relationships/hyperlink" Target="file://C:\Users\redaktur\Downloads\03.%20Kerja%20Sama%20dengan%20Perusahaan\35%20-%2003%20PKS%202011%20Saung%20Ujo.pdf" TargetMode="External" /><Relationship Id="rId5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redaktur\Downloads\04.%20Kerjasama%20Lain-lain\01%20-%2004%20MoU%202011%20SMKN%203%20Kuningan.pdf" TargetMode="External" /><Relationship Id="rId2" Type="http://schemas.openxmlformats.org/officeDocument/2006/relationships/hyperlink" Target="file://C:\Users\redaktur\Downloads\04.%20Kerjasama%20Lain-lain\02%20-%2004%20MoU%202011%20SMKN%202%20Subang.pdf" TargetMode="External" /><Relationship Id="rId3" Type="http://schemas.openxmlformats.org/officeDocument/2006/relationships/hyperlink" Target="file://C:\Users\redaktur\Downloads\04.%20Kerjasama%20Lain-lain\03%20-04%20MoU%202011%20SMKN%203%20Baleendah.pdf" TargetMode="External" /><Relationship Id="rId4" Type="http://schemas.openxmlformats.org/officeDocument/2006/relationships/hyperlink" Target="file://C:\Users\redaktur\Downloads\04.%20Kerjasama%20Lain-lain\04-%2004%20MoU%202011%20SMKN%202%20Sumedang.pdf" TargetMode="External" /><Relationship Id="rId5" Type="http://schemas.openxmlformats.org/officeDocument/2006/relationships/hyperlink" Target="file://C:\Users\redaktur\Downloads\04.%20Kerjasama%20Lain-lain\05%20-%2004%20MoU%202011%20SMKN%201%20Cilamaya.pdf" TargetMode="External" /><Relationship Id="rId6" Type="http://schemas.openxmlformats.org/officeDocument/2006/relationships/hyperlink" Target="file://C:\Users\redaktur\Downloads\04.%20Kerjasama%20Lain-lain\06%20-%2004%20MoU%202011%20SMKN%205%20Garut.pdf" TargetMode="External" /><Relationship Id="rId7" Type="http://schemas.openxmlformats.org/officeDocument/2006/relationships/hyperlink" Target="file://C:\Users\redaktur\Downloads\04.%20Kerjasama%20Lain-lain\07%20-%2004%20MoU%202011%20SMKN%205%20Pangalengan.pdf" TargetMode="External" /><Relationship Id="rId8" Type="http://schemas.openxmlformats.org/officeDocument/2006/relationships/hyperlink" Target="file://C:\Users\redaktur\Downloads\04.%20Kerjasama%20Lain-lain\08%20-%2004%20MoU%202011%20SMKN%201%20Maja%20Majalengka.pdf" TargetMode="External" /><Relationship Id="rId9" Type="http://schemas.openxmlformats.org/officeDocument/2006/relationships/hyperlink" Target="file://C:\Users\redaktur\Downloads\04.%20Kerjasama%20Lain-lain\10%20-%2004%20MoU%202011%20SMK%20Teknika%20Cisaat%20Suka.pdf" TargetMode="External" /><Relationship Id="rId10" Type="http://schemas.openxmlformats.org/officeDocument/2006/relationships/hyperlink" Target="file://C:\Users\redaktur\Downloads\04.%20Kerjasama%20Lain-lain\11%20-%200%204%20MoU%202011%20SMK%20SPP%20Geger%20Kalong.pdf" TargetMode="External" /><Relationship Id="rId11" Type="http://schemas.openxmlformats.org/officeDocument/2006/relationships/hyperlink" Target="file://C:\Users\redaktur\Downloads\04.%20Kerjasama%20Lain-lain\09%20-%2004%20MoU%202011%20SMKN%201%20Bandung.pdf" TargetMode="External" /><Relationship Id="rId12" Type="http://schemas.openxmlformats.org/officeDocument/2006/relationships/hyperlink" Target="file://C:\Users\redaktur\Downloads\04.%20Kerjasama%20Lain-lain\12%20-%2004%20MoU%202011%20SMK%20Bandung%20Selatan%201.pdf" TargetMode="External" /><Relationship Id="rId13" Type="http://schemas.openxmlformats.org/officeDocument/2006/relationships/hyperlink" Target="file://C:\Users\redaktur\Downloads\04.%20Kerjasama%20Lain-lain\13%20-%2004%20MoU%202011%20SMK%20SPP%20Tanjungsari.pdf" TargetMode="External" /><Relationship Id="rId14" Type="http://schemas.openxmlformats.org/officeDocument/2006/relationships/hyperlink" Target="file://C:\Users\redaktur\Downloads\04.%20Kerjasama%20Lain-lain\14%20-%2004%20MoU%202011%20SMKN%201%20Mundu%20Cirebon.pdf" TargetMode="External" /><Relationship Id="rId15" Type="http://schemas.openxmlformats.org/officeDocument/2006/relationships/hyperlink" Target="file://C:\Users\redaktur\Downloads\04.%20Kerjasama%20Lain-lain\15%20-%2004%20MoU%202011%20SMKN%201%20Lemahabang%20Cirebon.pdf" TargetMode="External" /><Relationship Id="rId16" Type="http://schemas.openxmlformats.org/officeDocument/2006/relationships/hyperlink" Target="file://C:\Users\redaktur\Downloads\04.%20Kerjasama%20Lain-lain\16%20-%2004%20MoU%202011%20SMKN%204%20Garut%20.pdf" TargetMode="External" /><Relationship Id="rId17" Type="http://schemas.openxmlformats.org/officeDocument/2006/relationships/hyperlink" Target="file://C:\Users\redaktur\Downloads\04.%20Kerjasama%20Lain-lain\17%20-%2004%20PKS%202011%20Asosiasi%20Solidaritas%20Sosial%20dan%20Ekonomi%20Negara-2%20PAsifik.pdf" TargetMode="External" /><Relationship Id="rId1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240"/>
  <sheetViews>
    <sheetView showGridLines="0" zoomScaleSheetLayoutView="100" zoomScalePageLayoutView="0" workbookViewId="0" topLeftCell="A180">
      <selection activeCell="D197" sqref="D197"/>
    </sheetView>
  </sheetViews>
  <sheetFormatPr defaultColWidth="9.140625" defaultRowHeight="12.75"/>
  <cols>
    <col min="1" max="1" width="4.28125" style="22" customWidth="1"/>
    <col min="2" max="2" width="5.57421875" style="22" customWidth="1"/>
    <col min="3" max="3" width="35.8515625" style="34" customWidth="1"/>
    <col min="4" max="4" width="20.8515625" style="22" customWidth="1"/>
    <col min="5" max="5" width="1.421875" style="6" bestFit="1" customWidth="1"/>
    <col min="6" max="6" width="20.28125" style="22" customWidth="1"/>
    <col min="7" max="7" width="16.7109375" style="22" bestFit="1" customWidth="1"/>
    <col min="8" max="8" width="16.00390625" style="22" bestFit="1" customWidth="1"/>
    <col min="9" max="9" width="23.28125" style="34" customWidth="1"/>
    <col min="10" max="10" width="9.140625" style="6" customWidth="1"/>
    <col min="11" max="11" width="27.28125" style="6" customWidth="1"/>
    <col min="12" max="16384" width="9.140625" style="6" customWidth="1"/>
  </cols>
  <sheetData>
    <row r="1" spans="1:9" ht="28.5">
      <c r="A1" s="142" t="s">
        <v>751</v>
      </c>
      <c r="B1" s="142"/>
      <c r="C1" s="142"/>
      <c r="D1" s="142"/>
      <c r="E1" s="142"/>
      <c r="F1" s="142"/>
      <c r="G1" s="142"/>
      <c r="H1" s="142"/>
      <c r="I1" s="142"/>
    </row>
    <row r="2" spans="1:9" ht="15">
      <c r="A2" s="143"/>
      <c r="B2" s="143"/>
      <c r="C2" s="143"/>
      <c r="D2" s="143"/>
      <c r="E2" s="143"/>
      <c r="F2" s="143"/>
      <c r="G2" s="143"/>
      <c r="H2" s="143"/>
      <c r="I2" s="143"/>
    </row>
    <row r="3" ht="10.5" customHeight="1">
      <c r="H3" s="22" t="s">
        <v>539</v>
      </c>
    </row>
    <row r="4" spans="1:11" s="106" customFormat="1" ht="23.25" customHeight="1">
      <c r="A4" s="104" t="s">
        <v>279</v>
      </c>
      <c r="B4" s="105" t="s">
        <v>580</v>
      </c>
      <c r="C4" s="105" t="s">
        <v>280</v>
      </c>
      <c r="D4" s="144" t="s">
        <v>581</v>
      </c>
      <c r="E4" s="144"/>
      <c r="F4" s="144"/>
      <c r="G4" s="105" t="s">
        <v>565</v>
      </c>
      <c r="H4" s="105" t="s">
        <v>566</v>
      </c>
      <c r="I4" s="33" t="s">
        <v>582</v>
      </c>
      <c r="J4" s="6"/>
      <c r="K4" s="6"/>
    </row>
    <row r="5" spans="1:9" ht="17.25" customHeight="1">
      <c r="A5" s="139" t="s">
        <v>730</v>
      </c>
      <c r="B5" s="140"/>
      <c r="C5" s="140"/>
      <c r="D5" s="140"/>
      <c r="E5" s="140"/>
      <c r="F5" s="140"/>
      <c r="G5" s="140"/>
      <c r="H5" s="140"/>
      <c r="I5" s="141"/>
    </row>
    <row r="6" spans="1:9" ht="17.25" customHeight="1">
      <c r="A6" s="139" t="s">
        <v>731</v>
      </c>
      <c r="B6" s="140"/>
      <c r="C6" s="140"/>
      <c r="D6" s="140"/>
      <c r="E6" s="140"/>
      <c r="F6" s="140"/>
      <c r="G6" s="140"/>
      <c r="H6" s="140"/>
      <c r="I6" s="141"/>
    </row>
    <row r="7" spans="1:11" s="107" customFormat="1" ht="15" customHeight="1">
      <c r="A7" s="80">
        <v>1</v>
      </c>
      <c r="B7" s="133" t="s">
        <v>62</v>
      </c>
      <c r="C7" s="81" t="s">
        <v>204</v>
      </c>
      <c r="D7" s="94" t="s">
        <v>827</v>
      </c>
      <c r="E7" s="94" t="s">
        <v>555</v>
      </c>
      <c r="F7" s="95" t="s">
        <v>828</v>
      </c>
      <c r="G7" s="96">
        <v>40609</v>
      </c>
      <c r="H7" s="88">
        <f aca="true" t="shared" si="0" ref="H7:H32">+G7+(365*5)</f>
        <v>42434</v>
      </c>
      <c r="I7" s="82" t="s">
        <v>139</v>
      </c>
      <c r="J7" s="6">
        <v>2011</v>
      </c>
      <c r="K7" s="6" t="str">
        <f>+J7&amp;" "&amp;B7</f>
        <v>2011 MoU</v>
      </c>
    </row>
    <row r="8" spans="1:11" s="107" customFormat="1" ht="15" customHeight="1">
      <c r="A8" s="4">
        <f>+A7+1</f>
        <v>2</v>
      </c>
      <c r="B8" s="108" t="s">
        <v>62</v>
      </c>
      <c r="C8" s="5" t="s">
        <v>500</v>
      </c>
      <c r="D8" s="31" t="s">
        <v>472</v>
      </c>
      <c r="E8" s="31" t="s">
        <v>555</v>
      </c>
      <c r="F8" s="58" t="s">
        <v>501</v>
      </c>
      <c r="G8" s="86">
        <v>38747</v>
      </c>
      <c r="H8" s="85">
        <f t="shared" si="0"/>
        <v>40572</v>
      </c>
      <c r="I8" s="9" t="s">
        <v>139</v>
      </c>
      <c r="J8" s="6">
        <v>2006</v>
      </c>
      <c r="K8" s="6" t="str">
        <f aca="true" t="shared" si="1" ref="K8:K72">+J8&amp;" "&amp;B8</f>
        <v>2006 MoU</v>
      </c>
    </row>
    <row r="9" spans="1:11" s="107" customFormat="1" ht="15" customHeight="1">
      <c r="A9" s="4">
        <f>+A8+1</f>
        <v>3</v>
      </c>
      <c r="B9" s="108" t="s">
        <v>62</v>
      </c>
      <c r="C9" s="5" t="s">
        <v>502</v>
      </c>
      <c r="D9" s="31" t="s">
        <v>473</v>
      </c>
      <c r="E9" s="31" t="s">
        <v>555</v>
      </c>
      <c r="F9" s="58" t="s">
        <v>503</v>
      </c>
      <c r="G9" s="86">
        <v>38812</v>
      </c>
      <c r="H9" s="85">
        <f t="shared" si="0"/>
        <v>40637</v>
      </c>
      <c r="I9" s="9" t="s">
        <v>139</v>
      </c>
      <c r="J9" s="6">
        <v>2006</v>
      </c>
      <c r="K9" s="6" t="str">
        <f t="shared" si="1"/>
        <v>2006 MoU</v>
      </c>
    </row>
    <row r="10" spans="1:11" s="107" customFormat="1" ht="15" customHeight="1">
      <c r="A10" s="4">
        <f>+A9+1</f>
        <v>4</v>
      </c>
      <c r="B10" s="108" t="s">
        <v>62</v>
      </c>
      <c r="C10" s="5" t="s">
        <v>727</v>
      </c>
      <c r="D10" s="31" t="s">
        <v>83</v>
      </c>
      <c r="E10" s="31" t="s">
        <v>555</v>
      </c>
      <c r="F10" s="58" t="s">
        <v>474</v>
      </c>
      <c r="G10" s="86">
        <v>38875</v>
      </c>
      <c r="H10" s="85">
        <f t="shared" si="0"/>
        <v>40700</v>
      </c>
      <c r="I10" s="9" t="s">
        <v>139</v>
      </c>
      <c r="J10" s="6">
        <v>2006</v>
      </c>
      <c r="K10" s="6" t="str">
        <f t="shared" si="1"/>
        <v>2006 MoU</v>
      </c>
    </row>
    <row r="11" spans="1:11" s="107" customFormat="1" ht="15" customHeight="1">
      <c r="A11" s="4"/>
      <c r="B11" s="108" t="s">
        <v>301</v>
      </c>
      <c r="C11" s="5" t="s">
        <v>727</v>
      </c>
      <c r="D11" s="31" t="s">
        <v>467</v>
      </c>
      <c r="E11" s="31" t="s">
        <v>555</v>
      </c>
      <c r="F11" s="58" t="s">
        <v>468</v>
      </c>
      <c r="G11" s="86">
        <v>39923</v>
      </c>
      <c r="H11" s="85">
        <f>+G11+(365*4)</f>
        <v>41383</v>
      </c>
      <c r="I11" s="9" t="s">
        <v>139</v>
      </c>
      <c r="J11" s="6">
        <v>2009</v>
      </c>
      <c r="K11" s="6" t="str">
        <f t="shared" si="1"/>
        <v>2009 ADD</v>
      </c>
    </row>
    <row r="12" spans="1:11" s="107" customFormat="1" ht="15" customHeight="1">
      <c r="A12" s="4"/>
      <c r="B12" s="108" t="s">
        <v>229</v>
      </c>
      <c r="C12" s="5" t="s">
        <v>727</v>
      </c>
      <c r="D12" s="31" t="s">
        <v>702</v>
      </c>
      <c r="E12" s="31" t="s">
        <v>555</v>
      </c>
      <c r="F12" s="58" t="s">
        <v>695</v>
      </c>
      <c r="G12" s="86">
        <v>40154</v>
      </c>
      <c r="H12" s="85">
        <f>+G12+(365*4)</f>
        <v>41614</v>
      </c>
      <c r="I12" s="9" t="s">
        <v>696</v>
      </c>
      <c r="J12" s="6">
        <v>2009</v>
      </c>
      <c r="K12" s="6" t="str">
        <f t="shared" si="1"/>
        <v>2009 PKS</v>
      </c>
    </row>
    <row r="13" spans="1:11" s="107" customFormat="1" ht="15" customHeight="1">
      <c r="A13" s="4"/>
      <c r="B13" s="108" t="s">
        <v>229</v>
      </c>
      <c r="C13" s="5" t="s">
        <v>727</v>
      </c>
      <c r="D13" s="31" t="s">
        <v>693</v>
      </c>
      <c r="E13" s="31" t="s">
        <v>555</v>
      </c>
      <c r="F13" s="58" t="s">
        <v>694</v>
      </c>
      <c r="G13" s="86">
        <v>40154</v>
      </c>
      <c r="H13" s="85">
        <f>+G13+(365*4)</f>
        <v>41614</v>
      </c>
      <c r="I13" s="9" t="s">
        <v>697</v>
      </c>
      <c r="J13" s="6">
        <v>2009</v>
      </c>
      <c r="K13" s="6" t="str">
        <f t="shared" si="1"/>
        <v>2009 PKS</v>
      </c>
    </row>
    <row r="14" spans="1:11" s="107" customFormat="1" ht="15" customHeight="1">
      <c r="A14" s="4"/>
      <c r="B14" s="108" t="s">
        <v>229</v>
      </c>
      <c r="C14" s="5" t="s">
        <v>727</v>
      </c>
      <c r="D14" s="31" t="s">
        <v>693</v>
      </c>
      <c r="E14" s="31" t="s">
        <v>555</v>
      </c>
      <c r="F14" s="58" t="s">
        <v>698</v>
      </c>
      <c r="G14" s="86">
        <v>40154</v>
      </c>
      <c r="H14" s="85">
        <f>+G14+(365*3)</f>
        <v>41249</v>
      </c>
      <c r="I14" s="9" t="s">
        <v>699</v>
      </c>
      <c r="J14" s="6">
        <v>2009</v>
      </c>
      <c r="K14" s="6" t="str">
        <f t="shared" si="1"/>
        <v>2009 PKS</v>
      </c>
    </row>
    <row r="15" spans="1:11" s="107" customFormat="1" ht="15" customHeight="1">
      <c r="A15" s="4"/>
      <c r="B15" s="108" t="s">
        <v>229</v>
      </c>
      <c r="C15" s="5" t="s">
        <v>727</v>
      </c>
      <c r="D15" s="31" t="s">
        <v>702</v>
      </c>
      <c r="E15" s="31" t="s">
        <v>555</v>
      </c>
      <c r="F15" s="58" t="s">
        <v>701</v>
      </c>
      <c r="G15" s="86">
        <v>40154</v>
      </c>
      <c r="H15" s="85">
        <f>+G15+(365*3)</f>
        <v>41249</v>
      </c>
      <c r="I15" s="9" t="s">
        <v>700</v>
      </c>
      <c r="J15" s="6">
        <v>2009</v>
      </c>
      <c r="K15" s="6" t="str">
        <f t="shared" si="1"/>
        <v>2009 PKS</v>
      </c>
    </row>
    <row r="16" spans="1:11" s="107" customFormat="1" ht="15" customHeight="1">
      <c r="A16" s="4"/>
      <c r="B16" s="108" t="s">
        <v>229</v>
      </c>
      <c r="C16" s="5" t="s">
        <v>727</v>
      </c>
      <c r="D16" s="31" t="s">
        <v>728</v>
      </c>
      <c r="E16" s="31" t="s">
        <v>555</v>
      </c>
      <c r="F16" s="58" t="s">
        <v>804</v>
      </c>
      <c r="G16" s="86">
        <v>40494</v>
      </c>
      <c r="H16" s="85">
        <f>+G16+(365*1)</f>
        <v>40859</v>
      </c>
      <c r="I16" s="9" t="s">
        <v>729</v>
      </c>
      <c r="J16" s="6">
        <v>2010</v>
      </c>
      <c r="K16" s="6" t="str">
        <f t="shared" si="1"/>
        <v>2010 PKS</v>
      </c>
    </row>
    <row r="17" spans="1:11" s="107" customFormat="1" ht="15" customHeight="1">
      <c r="A17" s="4">
        <f>+A10+1</f>
        <v>5</v>
      </c>
      <c r="B17" s="108" t="s">
        <v>62</v>
      </c>
      <c r="C17" s="5" t="s">
        <v>504</v>
      </c>
      <c r="D17" s="31" t="s">
        <v>84</v>
      </c>
      <c r="E17" s="31" t="s">
        <v>555</v>
      </c>
      <c r="F17" s="58" t="s">
        <v>475</v>
      </c>
      <c r="G17" s="86">
        <v>39008</v>
      </c>
      <c r="H17" s="85">
        <f t="shared" si="0"/>
        <v>40833</v>
      </c>
      <c r="I17" s="9" t="s">
        <v>139</v>
      </c>
      <c r="J17" s="6">
        <v>2006</v>
      </c>
      <c r="K17" s="6" t="str">
        <f t="shared" si="1"/>
        <v>2006 MoU</v>
      </c>
    </row>
    <row r="18" spans="1:11" s="107" customFormat="1" ht="15" customHeight="1">
      <c r="A18" s="4">
        <f>+A17+1</f>
        <v>6</v>
      </c>
      <c r="B18" s="108" t="s">
        <v>62</v>
      </c>
      <c r="C18" s="5" t="s">
        <v>549</v>
      </c>
      <c r="D18" s="31" t="s">
        <v>476</v>
      </c>
      <c r="E18" s="31" t="s">
        <v>555</v>
      </c>
      <c r="F18" s="58" t="s">
        <v>505</v>
      </c>
      <c r="G18" s="86">
        <v>39177</v>
      </c>
      <c r="H18" s="85">
        <f t="shared" si="0"/>
        <v>41002</v>
      </c>
      <c r="I18" s="9" t="s">
        <v>139</v>
      </c>
      <c r="J18" s="6">
        <v>2007</v>
      </c>
      <c r="K18" s="6" t="str">
        <f t="shared" si="1"/>
        <v>2007 MoU</v>
      </c>
    </row>
    <row r="19" spans="1:11" s="107" customFormat="1" ht="15" customHeight="1">
      <c r="A19" s="4">
        <f>+A18+1</f>
        <v>7</v>
      </c>
      <c r="B19" s="108" t="s">
        <v>62</v>
      </c>
      <c r="C19" s="5" t="s">
        <v>622</v>
      </c>
      <c r="D19" s="31" t="s">
        <v>191</v>
      </c>
      <c r="E19" s="59" t="s">
        <v>555</v>
      </c>
      <c r="F19" s="58" t="s">
        <v>506</v>
      </c>
      <c r="G19" s="86">
        <v>39146</v>
      </c>
      <c r="H19" s="85">
        <f t="shared" si="0"/>
        <v>40971</v>
      </c>
      <c r="I19" s="9" t="s">
        <v>139</v>
      </c>
      <c r="J19" s="6">
        <v>2007</v>
      </c>
      <c r="K19" s="6" t="str">
        <f t="shared" si="1"/>
        <v>2007 MoU</v>
      </c>
    </row>
    <row r="20" spans="1:11" s="107" customFormat="1" ht="15" customHeight="1">
      <c r="A20" s="4">
        <f>+A19+1</f>
        <v>8</v>
      </c>
      <c r="B20" s="108" t="s">
        <v>62</v>
      </c>
      <c r="C20" s="5" t="s">
        <v>550</v>
      </c>
      <c r="D20" s="31" t="s">
        <v>477</v>
      </c>
      <c r="E20" s="31" t="s">
        <v>555</v>
      </c>
      <c r="F20" s="58" t="s">
        <v>507</v>
      </c>
      <c r="G20" s="86">
        <v>39167</v>
      </c>
      <c r="H20" s="85">
        <f t="shared" si="0"/>
        <v>40992</v>
      </c>
      <c r="I20" s="9" t="s">
        <v>139</v>
      </c>
      <c r="J20" s="6">
        <v>2007</v>
      </c>
      <c r="K20" s="6" t="str">
        <f t="shared" si="1"/>
        <v>2007 MoU</v>
      </c>
    </row>
    <row r="21" spans="1:11" s="107" customFormat="1" ht="15" customHeight="1">
      <c r="A21" s="4"/>
      <c r="B21" s="108" t="s">
        <v>229</v>
      </c>
      <c r="C21" s="5" t="s">
        <v>550</v>
      </c>
      <c r="D21" s="31" t="s">
        <v>469</v>
      </c>
      <c r="E21" s="31" t="s">
        <v>555</v>
      </c>
      <c r="F21" s="58" t="s">
        <v>470</v>
      </c>
      <c r="G21" s="86">
        <v>39167</v>
      </c>
      <c r="H21" s="85">
        <f t="shared" si="0"/>
        <v>40992</v>
      </c>
      <c r="I21" s="9" t="s">
        <v>471</v>
      </c>
      <c r="J21" s="6">
        <v>2007</v>
      </c>
      <c r="K21" s="6" t="str">
        <f t="shared" si="1"/>
        <v>2007 PKS</v>
      </c>
    </row>
    <row r="22" spans="1:11" s="107" customFormat="1" ht="15" customHeight="1">
      <c r="A22" s="4">
        <f>+A20+1</f>
        <v>9</v>
      </c>
      <c r="B22" s="108" t="s">
        <v>62</v>
      </c>
      <c r="C22" s="5" t="s">
        <v>551</v>
      </c>
      <c r="D22" s="31" t="s">
        <v>478</v>
      </c>
      <c r="E22" s="31" t="s">
        <v>555</v>
      </c>
      <c r="F22" s="58" t="s">
        <v>508</v>
      </c>
      <c r="G22" s="86">
        <v>39238</v>
      </c>
      <c r="H22" s="85">
        <f t="shared" si="0"/>
        <v>41063</v>
      </c>
      <c r="I22" s="9" t="s">
        <v>139</v>
      </c>
      <c r="J22" s="6">
        <v>2007</v>
      </c>
      <c r="K22" s="6" t="str">
        <f t="shared" si="1"/>
        <v>2007 MoU</v>
      </c>
    </row>
    <row r="23" spans="1:11" s="107" customFormat="1" ht="15" customHeight="1">
      <c r="A23" s="4">
        <f>+A22+1</f>
        <v>10</v>
      </c>
      <c r="B23" s="108" t="s">
        <v>62</v>
      </c>
      <c r="C23" s="5" t="s">
        <v>552</v>
      </c>
      <c r="D23" s="31" t="s">
        <v>479</v>
      </c>
      <c r="E23" s="31" t="s">
        <v>555</v>
      </c>
      <c r="F23" s="58" t="s">
        <v>509</v>
      </c>
      <c r="G23" s="86">
        <v>39315</v>
      </c>
      <c r="H23" s="85">
        <f t="shared" si="0"/>
        <v>41140</v>
      </c>
      <c r="I23" s="9" t="s">
        <v>139</v>
      </c>
      <c r="J23" s="6">
        <v>2007</v>
      </c>
      <c r="K23" s="6" t="str">
        <f t="shared" si="1"/>
        <v>2007 MoU</v>
      </c>
    </row>
    <row r="24" spans="1:11" s="107" customFormat="1" ht="15" customHeight="1">
      <c r="A24" s="4">
        <f>+A23+1</f>
        <v>11</v>
      </c>
      <c r="B24" s="108" t="s">
        <v>62</v>
      </c>
      <c r="C24" s="5" t="s">
        <v>553</v>
      </c>
      <c r="D24" s="31" t="s">
        <v>480</v>
      </c>
      <c r="E24" s="31" t="s">
        <v>555</v>
      </c>
      <c r="F24" s="58" t="s">
        <v>510</v>
      </c>
      <c r="G24" s="86">
        <v>39406</v>
      </c>
      <c r="H24" s="85">
        <f t="shared" si="0"/>
        <v>41231</v>
      </c>
      <c r="I24" s="9" t="s">
        <v>139</v>
      </c>
      <c r="J24" s="6">
        <v>2007</v>
      </c>
      <c r="K24" s="6" t="str">
        <f t="shared" si="1"/>
        <v>2007 MoU</v>
      </c>
    </row>
    <row r="25" spans="1:11" s="107" customFormat="1" ht="15" customHeight="1">
      <c r="A25" s="4">
        <f>+A24+1</f>
        <v>12</v>
      </c>
      <c r="B25" s="108" t="s">
        <v>62</v>
      </c>
      <c r="C25" s="5" t="s">
        <v>511</v>
      </c>
      <c r="D25" s="31" t="s">
        <v>85</v>
      </c>
      <c r="E25" s="31" t="s">
        <v>555</v>
      </c>
      <c r="F25" s="58" t="s">
        <v>512</v>
      </c>
      <c r="G25" s="86">
        <v>39589</v>
      </c>
      <c r="H25" s="85">
        <f t="shared" si="0"/>
        <v>41414</v>
      </c>
      <c r="I25" s="9" t="s">
        <v>139</v>
      </c>
      <c r="J25" s="6">
        <v>2008</v>
      </c>
      <c r="K25" s="6" t="str">
        <f t="shared" si="1"/>
        <v>2008 MoU</v>
      </c>
    </row>
    <row r="26" spans="1:11" s="107" customFormat="1" ht="15" customHeight="1">
      <c r="A26" s="4">
        <f>+A25+1</f>
        <v>13</v>
      </c>
      <c r="B26" s="108" t="s">
        <v>62</v>
      </c>
      <c r="C26" s="5" t="s">
        <v>720</v>
      </c>
      <c r="D26" s="31" t="s">
        <v>86</v>
      </c>
      <c r="E26" s="31" t="s">
        <v>555</v>
      </c>
      <c r="F26" s="58" t="s">
        <v>513</v>
      </c>
      <c r="G26" s="86">
        <v>39615</v>
      </c>
      <c r="H26" s="85">
        <f>+G26+(365*5)</f>
        <v>41440</v>
      </c>
      <c r="I26" s="9" t="s">
        <v>139</v>
      </c>
      <c r="J26" s="6">
        <v>2008</v>
      </c>
      <c r="K26" s="6" t="str">
        <f t="shared" si="1"/>
        <v>2008 MoU</v>
      </c>
    </row>
    <row r="27" spans="1:11" s="107" customFormat="1" ht="15" customHeight="1">
      <c r="A27" s="4"/>
      <c r="B27" s="134" t="s">
        <v>229</v>
      </c>
      <c r="C27" s="5" t="s">
        <v>720</v>
      </c>
      <c r="D27" s="31" t="s">
        <v>1018</v>
      </c>
      <c r="E27" s="31"/>
      <c r="F27" s="58"/>
      <c r="G27" s="86">
        <v>40728</v>
      </c>
      <c r="H27" s="85">
        <v>40908</v>
      </c>
      <c r="I27" s="9" t="s">
        <v>1019</v>
      </c>
      <c r="J27" s="6">
        <v>2011</v>
      </c>
      <c r="K27" s="6" t="str">
        <f>+J27&amp;" "&amp;B27</f>
        <v>2011 PKS</v>
      </c>
    </row>
    <row r="28" spans="1:11" s="107" customFormat="1" ht="15" customHeight="1">
      <c r="A28" s="4">
        <f>+A26+1</f>
        <v>14</v>
      </c>
      <c r="B28" s="108" t="s">
        <v>62</v>
      </c>
      <c r="C28" s="5" t="s">
        <v>192</v>
      </c>
      <c r="D28" s="31"/>
      <c r="E28" s="31" t="s">
        <v>555</v>
      </c>
      <c r="F28" s="58" t="s">
        <v>481</v>
      </c>
      <c r="G28" s="86">
        <v>39504</v>
      </c>
      <c r="H28" s="85">
        <f t="shared" si="0"/>
        <v>41329</v>
      </c>
      <c r="I28" s="9" t="s">
        <v>139</v>
      </c>
      <c r="J28" s="6">
        <v>2008</v>
      </c>
      <c r="K28" s="6" t="str">
        <f t="shared" si="1"/>
        <v>2008 MoU</v>
      </c>
    </row>
    <row r="29" spans="1:11" s="107" customFormat="1" ht="15" customHeight="1">
      <c r="A29" s="4"/>
      <c r="B29" s="108" t="s">
        <v>229</v>
      </c>
      <c r="C29" s="5" t="s">
        <v>192</v>
      </c>
      <c r="D29" s="31" t="s">
        <v>87</v>
      </c>
      <c r="E29" s="31" t="s">
        <v>555</v>
      </c>
      <c r="F29" s="58" t="s">
        <v>482</v>
      </c>
      <c r="G29" s="86">
        <v>39504</v>
      </c>
      <c r="H29" s="85">
        <f t="shared" si="0"/>
        <v>41329</v>
      </c>
      <c r="I29" s="9" t="s">
        <v>139</v>
      </c>
      <c r="J29" s="6">
        <v>2008</v>
      </c>
      <c r="K29" s="6" t="str">
        <f t="shared" si="1"/>
        <v>2008 PKS</v>
      </c>
    </row>
    <row r="30" spans="1:11" s="107" customFormat="1" ht="15" customHeight="1">
      <c r="A30" s="4">
        <f>+A28+1</f>
        <v>15</v>
      </c>
      <c r="B30" s="108" t="s">
        <v>62</v>
      </c>
      <c r="C30" s="5" t="s">
        <v>514</v>
      </c>
      <c r="D30" s="31" t="s">
        <v>88</v>
      </c>
      <c r="E30" s="31" t="s">
        <v>555</v>
      </c>
      <c r="F30" s="58" t="s">
        <v>515</v>
      </c>
      <c r="G30" s="86">
        <v>39639</v>
      </c>
      <c r="H30" s="85">
        <f t="shared" si="0"/>
        <v>41464</v>
      </c>
      <c r="I30" s="9" t="s">
        <v>139</v>
      </c>
      <c r="J30" s="6">
        <v>2008</v>
      </c>
      <c r="K30" s="6" t="str">
        <f t="shared" si="1"/>
        <v>2008 MoU</v>
      </c>
    </row>
    <row r="31" spans="1:11" s="107" customFormat="1" ht="15" customHeight="1">
      <c r="A31" s="4">
        <f>+A30+1</f>
        <v>16</v>
      </c>
      <c r="B31" s="108" t="s">
        <v>62</v>
      </c>
      <c r="C31" s="5" t="s">
        <v>516</v>
      </c>
      <c r="D31" s="31" t="s">
        <v>89</v>
      </c>
      <c r="E31" s="31" t="s">
        <v>555</v>
      </c>
      <c r="F31" s="58" t="s">
        <v>517</v>
      </c>
      <c r="G31" s="86">
        <v>39576</v>
      </c>
      <c r="H31" s="85">
        <f t="shared" si="0"/>
        <v>41401</v>
      </c>
      <c r="I31" s="9" t="s">
        <v>139</v>
      </c>
      <c r="J31" s="6">
        <v>2008</v>
      </c>
      <c r="K31" s="6" t="str">
        <f t="shared" si="1"/>
        <v>2008 MoU</v>
      </c>
    </row>
    <row r="32" spans="1:11" s="107" customFormat="1" ht="15" customHeight="1">
      <c r="A32" s="4">
        <f>+A31+1</f>
        <v>17</v>
      </c>
      <c r="B32" s="108" t="s">
        <v>62</v>
      </c>
      <c r="C32" s="5" t="s">
        <v>518</v>
      </c>
      <c r="D32" s="31" t="s">
        <v>90</v>
      </c>
      <c r="E32" s="31" t="s">
        <v>555</v>
      </c>
      <c r="F32" s="58" t="s">
        <v>519</v>
      </c>
      <c r="G32" s="86">
        <v>39706</v>
      </c>
      <c r="H32" s="85">
        <f t="shared" si="0"/>
        <v>41531</v>
      </c>
      <c r="I32" s="9" t="s">
        <v>139</v>
      </c>
      <c r="J32" s="6">
        <v>2008</v>
      </c>
      <c r="K32" s="6" t="str">
        <f t="shared" si="1"/>
        <v>2008 MoU</v>
      </c>
    </row>
    <row r="33" spans="1:11" s="107" customFormat="1" ht="15" customHeight="1">
      <c r="A33" s="4">
        <f>+A32+1</f>
        <v>18</v>
      </c>
      <c r="B33" s="108" t="s">
        <v>62</v>
      </c>
      <c r="C33" s="5" t="s">
        <v>520</v>
      </c>
      <c r="D33" s="31" t="s">
        <v>91</v>
      </c>
      <c r="E33" s="31" t="s">
        <v>555</v>
      </c>
      <c r="F33" s="58" t="s">
        <v>521</v>
      </c>
      <c r="G33" s="86">
        <v>39707</v>
      </c>
      <c r="H33" s="85">
        <f>+G33+(365*3)</f>
        <v>40802</v>
      </c>
      <c r="I33" s="9" t="s">
        <v>139</v>
      </c>
      <c r="J33" s="6">
        <v>2008</v>
      </c>
      <c r="K33" s="6" t="str">
        <f t="shared" si="1"/>
        <v>2008 MoU</v>
      </c>
    </row>
    <row r="34" spans="1:11" s="107" customFormat="1" ht="15" customHeight="1">
      <c r="A34" s="4"/>
      <c r="B34" s="108" t="s">
        <v>229</v>
      </c>
      <c r="C34" s="5" t="s">
        <v>520</v>
      </c>
      <c r="D34" s="31" t="s">
        <v>721</v>
      </c>
      <c r="E34" s="31" t="s">
        <v>555</v>
      </c>
      <c r="F34" s="58" t="s">
        <v>722</v>
      </c>
      <c r="G34" s="86">
        <v>40485</v>
      </c>
      <c r="H34" s="85">
        <f>+G34+(365*1)</f>
        <v>40850</v>
      </c>
      <c r="I34" s="9" t="s">
        <v>729</v>
      </c>
      <c r="J34" s="6">
        <v>2010</v>
      </c>
      <c r="K34" s="6" t="str">
        <f t="shared" si="1"/>
        <v>2010 PKS</v>
      </c>
    </row>
    <row r="35" spans="1:11" s="107" customFormat="1" ht="15" customHeight="1">
      <c r="A35" s="4">
        <f>+A33+1</f>
        <v>19</v>
      </c>
      <c r="B35" s="109" t="s">
        <v>62</v>
      </c>
      <c r="C35" s="5" t="s">
        <v>522</v>
      </c>
      <c r="D35" s="31" t="s">
        <v>92</v>
      </c>
      <c r="E35" s="31" t="s">
        <v>555</v>
      </c>
      <c r="F35" s="58" t="s">
        <v>523</v>
      </c>
      <c r="G35" s="86">
        <v>39710</v>
      </c>
      <c r="H35" s="85">
        <f aca="true" t="shared" si="2" ref="H35:H55">+G35+(365*5)</f>
        <v>41535</v>
      </c>
      <c r="I35" s="9" t="s">
        <v>139</v>
      </c>
      <c r="J35" s="6">
        <v>2008</v>
      </c>
      <c r="K35" s="6" t="str">
        <f t="shared" si="1"/>
        <v>2008 MoU</v>
      </c>
    </row>
    <row r="36" spans="1:11" s="37" customFormat="1" ht="15" customHeight="1">
      <c r="A36" s="11">
        <f>+A35+1</f>
        <v>20</v>
      </c>
      <c r="B36" s="110" t="s">
        <v>62</v>
      </c>
      <c r="C36" s="12" t="s">
        <v>179</v>
      </c>
      <c r="D36" s="97" t="s">
        <v>93</v>
      </c>
      <c r="E36" s="97" t="s">
        <v>555</v>
      </c>
      <c r="F36" s="98" t="s">
        <v>524</v>
      </c>
      <c r="G36" s="99">
        <v>39736</v>
      </c>
      <c r="H36" s="92">
        <f t="shared" si="2"/>
        <v>41561</v>
      </c>
      <c r="I36" s="15" t="s">
        <v>139</v>
      </c>
      <c r="J36" s="6">
        <v>2008</v>
      </c>
      <c r="K36" s="6" t="str">
        <f t="shared" si="1"/>
        <v>2008 MoU</v>
      </c>
    </row>
    <row r="37" spans="1:11" s="107" customFormat="1" ht="15.75" customHeight="1">
      <c r="A37" s="80">
        <f>+A36+1</f>
        <v>21</v>
      </c>
      <c r="B37" s="123" t="s">
        <v>62</v>
      </c>
      <c r="C37" s="81" t="s">
        <v>525</v>
      </c>
      <c r="D37" s="94" t="s">
        <v>94</v>
      </c>
      <c r="E37" s="94" t="s">
        <v>555</v>
      </c>
      <c r="F37" s="95" t="s">
        <v>526</v>
      </c>
      <c r="G37" s="96">
        <v>39693</v>
      </c>
      <c r="H37" s="88">
        <f t="shared" si="2"/>
        <v>41518</v>
      </c>
      <c r="I37" s="82" t="s">
        <v>139</v>
      </c>
      <c r="J37" s="6">
        <v>2008</v>
      </c>
      <c r="K37" s="6" t="str">
        <f t="shared" si="1"/>
        <v>2008 MoU</v>
      </c>
    </row>
    <row r="38" spans="1:11" s="107" customFormat="1" ht="15.75" customHeight="1">
      <c r="A38" s="4">
        <f aca="true" t="shared" si="3" ref="A38:A59">+A37+1</f>
        <v>22</v>
      </c>
      <c r="B38" s="109" t="s">
        <v>62</v>
      </c>
      <c r="C38" s="5" t="s">
        <v>531</v>
      </c>
      <c r="D38" s="31" t="s">
        <v>95</v>
      </c>
      <c r="E38" s="31" t="s">
        <v>555</v>
      </c>
      <c r="F38" s="58" t="s">
        <v>527</v>
      </c>
      <c r="G38" s="86">
        <v>39769</v>
      </c>
      <c r="H38" s="85">
        <f t="shared" si="2"/>
        <v>41594</v>
      </c>
      <c r="I38" s="9" t="s">
        <v>139</v>
      </c>
      <c r="J38" s="6">
        <v>2008</v>
      </c>
      <c r="K38" s="6" t="str">
        <f t="shared" si="1"/>
        <v>2008 MoU</v>
      </c>
    </row>
    <row r="39" spans="1:11" ht="15.75" customHeight="1">
      <c r="A39" s="4">
        <f t="shared" si="3"/>
        <v>23</v>
      </c>
      <c r="B39" s="109" t="s">
        <v>62</v>
      </c>
      <c r="C39" s="5" t="s">
        <v>528</v>
      </c>
      <c r="D39" s="31" t="s">
        <v>96</v>
      </c>
      <c r="E39" s="31" t="s">
        <v>555</v>
      </c>
      <c r="F39" s="58" t="s">
        <v>529</v>
      </c>
      <c r="G39" s="86">
        <v>39699</v>
      </c>
      <c r="H39" s="85">
        <f t="shared" si="2"/>
        <v>41524</v>
      </c>
      <c r="I39" s="9" t="s">
        <v>139</v>
      </c>
      <c r="J39" s="6">
        <v>2008</v>
      </c>
      <c r="K39" s="6" t="str">
        <f t="shared" si="1"/>
        <v>2008 MoU</v>
      </c>
    </row>
    <row r="40" spans="1:11" ht="15.75" customHeight="1">
      <c r="A40" s="4">
        <f t="shared" si="3"/>
        <v>24</v>
      </c>
      <c r="B40" s="109" t="s">
        <v>62</v>
      </c>
      <c r="C40" s="5" t="s">
        <v>532</v>
      </c>
      <c r="D40" s="31" t="s">
        <v>97</v>
      </c>
      <c r="E40" s="31" t="s">
        <v>555</v>
      </c>
      <c r="F40" s="58" t="s">
        <v>530</v>
      </c>
      <c r="G40" s="86">
        <v>39736</v>
      </c>
      <c r="H40" s="85">
        <f t="shared" si="2"/>
        <v>41561</v>
      </c>
      <c r="I40" s="9" t="s">
        <v>139</v>
      </c>
      <c r="J40" s="6">
        <v>2008</v>
      </c>
      <c r="K40" s="6" t="str">
        <f t="shared" si="1"/>
        <v>2008 MoU</v>
      </c>
    </row>
    <row r="41" spans="1:11" ht="15.75" customHeight="1">
      <c r="A41" s="4">
        <f t="shared" si="3"/>
        <v>25</v>
      </c>
      <c r="B41" s="109" t="s">
        <v>62</v>
      </c>
      <c r="C41" s="5" t="s">
        <v>533</v>
      </c>
      <c r="D41" s="31" t="s">
        <v>98</v>
      </c>
      <c r="E41" s="31" t="s">
        <v>555</v>
      </c>
      <c r="F41" s="58" t="s">
        <v>534</v>
      </c>
      <c r="G41" s="86">
        <v>39757</v>
      </c>
      <c r="H41" s="85">
        <f t="shared" si="2"/>
        <v>41582</v>
      </c>
      <c r="I41" s="9" t="s">
        <v>139</v>
      </c>
      <c r="J41" s="6">
        <v>2008</v>
      </c>
      <c r="K41" s="6" t="str">
        <f t="shared" si="1"/>
        <v>2008 MoU</v>
      </c>
    </row>
    <row r="42" spans="1:11" ht="15.75" customHeight="1">
      <c r="A42" s="4">
        <f t="shared" si="3"/>
        <v>26</v>
      </c>
      <c r="B42" s="109" t="s">
        <v>62</v>
      </c>
      <c r="C42" s="5" t="s">
        <v>535</v>
      </c>
      <c r="D42" s="31" t="s">
        <v>536</v>
      </c>
      <c r="E42" s="31" t="s">
        <v>555</v>
      </c>
      <c r="F42" s="58" t="s">
        <v>100</v>
      </c>
      <c r="G42" s="86">
        <v>39755</v>
      </c>
      <c r="H42" s="85">
        <f t="shared" si="2"/>
        <v>41580</v>
      </c>
      <c r="I42" s="9" t="s">
        <v>139</v>
      </c>
      <c r="J42" s="6">
        <v>2008</v>
      </c>
      <c r="K42" s="6" t="str">
        <f t="shared" si="1"/>
        <v>2008 MoU</v>
      </c>
    </row>
    <row r="43" spans="1:11" ht="15.75" customHeight="1">
      <c r="A43" s="4">
        <f t="shared" si="3"/>
        <v>27</v>
      </c>
      <c r="B43" s="109" t="s">
        <v>62</v>
      </c>
      <c r="C43" s="5" t="s">
        <v>300</v>
      </c>
      <c r="D43" s="31" t="s">
        <v>211</v>
      </c>
      <c r="E43" s="31" t="s">
        <v>555</v>
      </c>
      <c r="F43" s="58" t="s">
        <v>210</v>
      </c>
      <c r="G43" s="86">
        <v>39716</v>
      </c>
      <c r="H43" s="85">
        <f t="shared" si="2"/>
        <v>41541</v>
      </c>
      <c r="I43" s="9" t="s">
        <v>139</v>
      </c>
      <c r="J43" s="6">
        <v>2008</v>
      </c>
      <c r="K43" s="6" t="str">
        <f t="shared" si="1"/>
        <v>2008 MoU</v>
      </c>
    </row>
    <row r="44" spans="1:11" ht="15.75" customHeight="1">
      <c r="A44" s="4">
        <f t="shared" si="3"/>
        <v>28</v>
      </c>
      <c r="B44" s="109" t="s">
        <v>62</v>
      </c>
      <c r="C44" s="5" t="s">
        <v>230</v>
      </c>
      <c r="D44" s="31" t="s">
        <v>232</v>
      </c>
      <c r="E44" s="59" t="s">
        <v>555</v>
      </c>
      <c r="F44" s="58" t="s">
        <v>231</v>
      </c>
      <c r="G44" s="86">
        <v>39757</v>
      </c>
      <c r="H44" s="85">
        <f t="shared" si="2"/>
        <v>41582</v>
      </c>
      <c r="I44" s="9" t="s">
        <v>139</v>
      </c>
      <c r="J44" s="6">
        <v>2008</v>
      </c>
      <c r="K44" s="6" t="str">
        <f t="shared" si="1"/>
        <v>2008 MoU</v>
      </c>
    </row>
    <row r="45" spans="1:11" ht="15.75" customHeight="1">
      <c r="A45" s="4">
        <f t="shared" si="3"/>
        <v>29</v>
      </c>
      <c r="B45" s="109" t="s">
        <v>62</v>
      </c>
      <c r="C45" s="5" t="s">
        <v>281</v>
      </c>
      <c r="D45" s="31" t="s">
        <v>282</v>
      </c>
      <c r="E45" s="59" t="s">
        <v>555</v>
      </c>
      <c r="F45" s="58"/>
      <c r="G45" s="86">
        <v>39882</v>
      </c>
      <c r="H45" s="85">
        <f t="shared" si="2"/>
        <v>41707</v>
      </c>
      <c r="I45" s="9" t="s">
        <v>139</v>
      </c>
      <c r="J45" s="6">
        <v>2009</v>
      </c>
      <c r="K45" s="6" t="str">
        <f t="shared" si="1"/>
        <v>2009 MoU</v>
      </c>
    </row>
    <row r="46" spans="1:11" ht="15.75" customHeight="1">
      <c r="A46" s="4">
        <f t="shared" si="3"/>
        <v>30</v>
      </c>
      <c r="B46" s="109" t="s">
        <v>62</v>
      </c>
      <c r="C46" s="5" t="s">
        <v>298</v>
      </c>
      <c r="D46" s="31" t="s">
        <v>299</v>
      </c>
      <c r="E46" s="59" t="s">
        <v>555</v>
      </c>
      <c r="F46" s="58"/>
      <c r="G46" s="86">
        <v>39895</v>
      </c>
      <c r="H46" s="85">
        <f t="shared" si="2"/>
        <v>41720</v>
      </c>
      <c r="I46" s="9" t="s">
        <v>139</v>
      </c>
      <c r="J46" s="6">
        <v>2009</v>
      </c>
      <c r="K46" s="6" t="str">
        <f t="shared" si="1"/>
        <v>2009 MoU</v>
      </c>
    </row>
    <row r="47" spans="1:11" ht="15.75" customHeight="1">
      <c r="A47" s="4">
        <f t="shared" si="3"/>
        <v>31</v>
      </c>
      <c r="B47" s="109" t="s">
        <v>62</v>
      </c>
      <c r="C47" s="5" t="s">
        <v>440</v>
      </c>
      <c r="D47" s="31" t="s">
        <v>389</v>
      </c>
      <c r="E47" s="59" t="s">
        <v>555</v>
      </c>
      <c r="F47" s="58" t="s">
        <v>390</v>
      </c>
      <c r="G47" s="86">
        <v>40066</v>
      </c>
      <c r="H47" s="85">
        <f t="shared" si="2"/>
        <v>41891</v>
      </c>
      <c r="I47" s="9" t="s">
        <v>139</v>
      </c>
      <c r="J47" s="6">
        <v>2009</v>
      </c>
      <c r="K47" s="6" t="str">
        <f t="shared" si="1"/>
        <v>2009 MoU</v>
      </c>
    </row>
    <row r="48" spans="1:11" ht="15.75" customHeight="1">
      <c r="A48" s="32"/>
      <c r="B48" s="109" t="s">
        <v>229</v>
      </c>
      <c r="C48" s="5" t="s">
        <v>440</v>
      </c>
      <c r="D48" s="31" t="s">
        <v>110</v>
      </c>
      <c r="E48" s="31" t="s">
        <v>555</v>
      </c>
      <c r="F48" s="58" t="s">
        <v>111</v>
      </c>
      <c r="G48" s="86">
        <v>40472</v>
      </c>
      <c r="H48" s="85">
        <f>+G48+(365*1)</f>
        <v>40837</v>
      </c>
      <c r="I48" s="9" t="s">
        <v>723</v>
      </c>
      <c r="J48" s="6">
        <v>2010</v>
      </c>
      <c r="K48" s="6" t="str">
        <f t="shared" si="1"/>
        <v>2010 PKS</v>
      </c>
    </row>
    <row r="49" spans="1:11" ht="15.75" customHeight="1">
      <c r="A49" s="4">
        <f>+A47+1</f>
        <v>32</v>
      </c>
      <c r="B49" s="109" t="s">
        <v>62</v>
      </c>
      <c r="C49" s="5" t="s">
        <v>322</v>
      </c>
      <c r="D49" s="31" t="s">
        <v>323</v>
      </c>
      <c r="E49" s="59" t="s">
        <v>555</v>
      </c>
      <c r="F49" s="58" t="s">
        <v>324</v>
      </c>
      <c r="G49" s="86">
        <v>40063</v>
      </c>
      <c r="H49" s="85">
        <f t="shared" si="2"/>
        <v>41888</v>
      </c>
      <c r="I49" s="9" t="s">
        <v>139</v>
      </c>
      <c r="J49" s="6">
        <v>2009</v>
      </c>
      <c r="K49" s="6" t="str">
        <f t="shared" si="1"/>
        <v>2009 MoU</v>
      </c>
    </row>
    <row r="50" spans="1:11" ht="15.75" customHeight="1">
      <c r="A50" s="4">
        <f>+A49+1</f>
        <v>33</v>
      </c>
      <c r="B50" s="109" t="s">
        <v>62</v>
      </c>
      <c r="C50" s="5" t="s">
        <v>265</v>
      </c>
      <c r="D50" s="31" t="s">
        <v>266</v>
      </c>
      <c r="E50" s="59" t="s">
        <v>555</v>
      </c>
      <c r="F50" s="58" t="s">
        <v>483</v>
      </c>
      <c r="G50" s="86">
        <v>40063</v>
      </c>
      <c r="H50" s="85">
        <f t="shared" si="2"/>
        <v>41888</v>
      </c>
      <c r="I50" s="9" t="s">
        <v>139</v>
      </c>
      <c r="J50" s="6">
        <v>2009</v>
      </c>
      <c r="K50" s="6" t="str">
        <f t="shared" si="1"/>
        <v>2009 MoU</v>
      </c>
    </row>
    <row r="51" spans="1:11" ht="15.75" customHeight="1">
      <c r="A51" s="32"/>
      <c r="B51" s="109" t="s">
        <v>229</v>
      </c>
      <c r="C51" s="5" t="s">
        <v>265</v>
      </c>
      <c r="D51" s="31" t="s">
        <v>159</v>
      </c>
      <c r="E51" s="31" t="s">
        <v>555</v>
      </c>
      <c r="F51" s="58" t="s">
        <v>310</v>
      </c>
      <c r="G51" s="86">
        <v>40504</v>
      </c>
      <c r="H51" s="85">
        <f>+G51+(365*1)</f>
        <v>40869</v>
      </c>
      <c r="I51" s="9" t="s">
        <v>723</v>
      </c>
      <c r="J51" s="6">
        <v>2010</v>
      </c>
      <c r="K51" s="6" t="str">
        <f t="shared" si="1"/>
        <v>2010 PKS</v>
      </c>
    </row>
    <row r="52" spans="1:11" ht="15.75" customHeight="1">
      <c r="A52" s="4">
        <f>+A50+1</f>
        <v>34</v>
      </c>
      <c r="B52" s="109" t="s">
        <v>62</v>
      </c>
      <c r="C52" s="5" t="s">
        <v>267</v>
      </c>
      <c r="D52" s="31" t="s">
        <v>268</v>
      </c>
      <c r="E52" s="59" t="s">
        <v>555</v>
      </c>
      <c r="F52" s="58" t="s">
        <v>269</v>
      </c>
      <c r="G52" s="86">
        <v>40066</v>
      </c>
      <c r="H52" s="85">
        <f t="shared" si="2"/>
        <v>41891</v>
      </c>
      <c r="I52" s="9" t="s">
        <v>139</v>
      </c>
      <c r="J52" s="6">
        <v>1009</v>
      </c>
      <c r="K52" s="6" t="str">
        <f t="shared" si="1"/>
        <v>1009 MoU</v>
      </c>
    </row>
    <row r="53" spans="1:11" ht="15.75" customHeight="1">
      <c r="A53" s="32"/>
      <c r="B53" s="109" t="s">
        <v>229</v>
      </c>
      <c r="C53" s="5" t="s">
        <v>267</v>
      </c>
      <c r="D53" s="31" t="s">
        <v>215</v>
      </c>
      <c r="E53" s="31" t="s">
        <v>555</v>
      </c>
      <c r="F53" s="58" t="s">
        <v>216</v>
      </c>
      <c r="G53" s="86">
        <v>40485</v>
      </c>
      <c r="H53" s="85">
        <f>+G53+(365*1)</f>
        <v>40850</v>
      </c>
      <c r="I53" s="9" t="s">
        <v>723</v>
      </c>
      <c r="J53" s="6">
        <v>2010</v>
      </c>
      <c r="K53" s="6" t="str">
        <f t="shared" si="1"/>
        <v>2010 PKS</v>
      </c>
    </row>
    <row r="54" spans="1:11" ht="15.75" customHeight="1">
      <c r="A54" s="4">
        <f>+A52+1</f>
        <v>35</v>
      </c>
      <c r="B54" s="109" t="s">
        <v>62</v>
      </c>
      <c r="C54" s="5" t="s">
        <v>175</v>
      </c>
      <c r="D54" s="31" t="s">
        <v>176</v>
      </c>
      <c r="E54" s="59" t="s">
        <v>555</v>
      </c>
      <c r="F54" s="58" t="s">
        <v>177</v>
      </c>
      <c r="G54" s="86">
        <v>40058</v>
      </c>
      <c r="H54" s="85">
        <f t="shared" si="2"/>
        <v>41883</v>
      </c>
      <c r="I54" s="9" t="s">
        <v>139</v>
      </c>
      <c r="J54" s="6">
        <v>2009</v>
      </c>
      <c r="K54" s="6" t="str">
        <f t="shared" si="1"/>
        <v>2009 MoU</v>
      </c>
    </row>
    <row r="55" spans="1:11" ht="15.75" customHeight="1">
      <c r="A55" s="4">
        <f>+A54+1</f>
        <v>36</v>
      </c>
      <c r="B55" s="109" t="s">
        <v>62</v>
      </c>
      <c r="C55" s="5" t="s">
        <v>53</v>
      </c>
      <c r="D55" s="31" t="s">
        <v>54</v>
      </c>
      <c r="E55" s="31" t="s">
        <v>555</v>
      </c>
      <c r="F55" s="58"/>
      <c r="G55" s="86">
        <v>39710</v>
      </c>
      <c r="H55" s="85">
        <f t="shared" si="2"/>
        <v>41535</v>
      </c>
      <c r="I55" s="9" t="s">
        <v>139</v>
      </c>
      <c r="J55" s="6">
        <v>2008</v>
      </c>
      <c r="K55" s="6" t="str">
        <f t="shared" si="1"/>
        <v>2008 MoU</v>
      </c>
    </row>
    <row r="56" spans="1:11" ht="15.75" customHeight="1">
      <c r="A56" s="4">
        <f>+A55+1</f>
        <v>37</v>
      </c>
      <c r="B56" s="109" t="s">
        <v>62</v>
      </c>
      <c r="C56" s="5" t="s">
        <v>725</v>
      </c>
      <c r="D56" s="31" t="s">
        <v>726</v>
      </c>
      <c r="E56" s="31" t="s">
        <v>555</v>
      </c>
      <c r="F56" s="58"/>
      <c r="G56" s="86">
        <v>40081</v>
      </c>
      <c r="H56" s="85">
        <f>+G56+(365*5)</f>
        <v>41906</v>
      </c>
      <c r="I56" s="9" t="s">
        <v>139</v>
      </c>
      <c r="J56" s="6">
        <v>2009</v>
      </c>
      <c r="K56" s="6" t="str">
        <f t="shared" si="1"/>
        <v>2009 MoU</v>
      </c>
    </row>
    <row r="57" spans="1:11" ht="15.75" customHeight="1">
      <c r="A57" s="4">
        <f>+A56+1</f>
        <v>38</v>
      </c>
      <c r="B57" s="109" t="s">
        <v>62</v>
      </c>
      <c r="C57" s="5" t="s">
        <v>597</v>
      </c>
      <c r="D57" s="31" t="s">
        <v>598</v>
      </c>
      <c r="E57" s="31" t="s">
        <v>555</v>
      </c>
      <c r="F57" s="58" t="s">
        <v>599</v>
      </c>
      <c r="G57" s="85">
        <v>40367</v>
      </c>
      <c r="H57" s="85">
        <f>+G57+(365*2)</f>
        <v>41097</v>
      </c>
      <c r="I57" s="9" t="s">
        <v>139</v>
      </c>
      <c r="J57" s="6">
        <v>2010</v>
      </c>
      <c r="K57" s="6" t="str">
        <f t="shared" si="1"/>
        <v>2010 MoU</v>
      </c>
    </row>
    <row r="58" spans="1:11" ht="15.75" customHeight="1">
      <c r="A58" s="4">
        <f>+A57+1</f>
        <v>39</v>
      </c>
      <c r="B58" s="109" t="s">
        <v>62</v>
      </c>
      <c r="C58" s="5" t="s">
        <v>435</v>
      </c>
      <c r="D58" s="31" t="s">
        <v>436</v>
      </c>
      <c r="E58" s="31" t="s">
        <v>555</v>
      </c>
      <c r="F58" s="58" t="s">
        <v>437</v>
      </c>
      <c r="G58" s="85">
        <v>40358</v>
      </c>
      <c r="H58" s="85">
        <f>+G58+(365*3)</f>
        <v>41453</v>
      </c>
      <c r="I58" s="9" t="s">
        <v>139</v>
      </c>
      <c r="J58" s="6">
        <v>2010</v>
      </c>
      <c r="K58" s="6" t="str">
        <f t="shared" si="1"/>
        <v>2010 MoU</v>
      </c>
    </row>
    <row r="59" spans="1:11" ht="15.75" customHeight="1">
      <c r="A59" s="4">
        <f t="shared" si="3"/>
        <v>40</v>
      </c>
      <c r="B59" s="109" t="s">
        <v>62</v>
      </c>
      <c r="C59" s="5" t="s">
        <v>578</v>
      </c>
      <c r="D59" s="31" t="s">
        <v>579</v>
      </c>
      <c r="E59" s="31" t="s">
        <v>555</v>
      </c>
      <c r="F59" s="58"/>
      <c r="G59" s="85">
        <v>40458</v>
      </c>
      <c r="H59" s="85">
        <f>+G59+(365*5)</f>
        <v>42283</v>
      </c>
      <c r="I59" s="9" t="s">
        <v>139</v>
      </c>
      <c r="J59" s="6">
        <v>2010</v>
      </c>
      <c r="K59" s="6" t="str">
        <f t="shared" si="1"/>
        <v>2010 MoU</v>
      </c>
    </row>
    <row r="60" spans="1:11" ht="15.75" customHeight="1">
      <c r="A60" s="32"/>
      <c r="B60" s="109" t="s">
        <v>229</v>
      </c>
      <c r="C60" s="5" t="s">
        <v>578</v>
      </c>
      <c r="D60" s="31" t="s">
        <v>307</v>
      </c>
      <c r="E60" s="31" t="s">
        <v>555</v>
      </c>
      <c r="F60" s="58" t="s">
        <v>308</v>
      </c>
      <c r="G60" s="85">
        <v>40485</v>
      </c>
      <c r="H60" s="85">
        <f>+G60+(365*1)</f>
        <v>40850</v>
      </c>
      <c r="I60" s="9" t="s">
        <v>723</v>
      </c>
      <c r="J60" s="6">
        <v>2010</v>
      </c>
      <c r="K60" s="6" t="str">
        <f t="shared" si="1"/>
        <v>2010 PKS</v>
      </c>
    </row>
    <row r="61" spans="1:11" ht="15.75" customHeight="1">
      <c r="A61" s="4">
        <f>+A59+1</f>
        <v>41</v>
      </c>
      <c r="B61" s="109" t="s">
        <v>62</v>
      </c>
      <c r="C61" s="5" t="s">
        <v>343</v>
      </c>
      <c r="D61" s="31" t="s">
        <v>344</v>
      </c>
      <c r="E61" s="31" t="s">
        <v>555</v>
      </c>
      <c r="F61" s="58" t="s">
        <v>345</v>
      </c>
      <c r="G61" s="85">
        <v>40497</v>
      </c>
      <c r="H61" s="85">
        <f>+G61+(365*5)</f>
        <v>42322</v>
      </c>
      <c r="I61" s="9" t="s">
        <v>139</v>
      </c>
      <c r="J61" s="6">
        <v>2010</v>
      </c>
      <c r="K61" s="6" t="str">
        <f t="shared" si="1"/>
        <v>2010 MoU</v>
      </c>
    </row>
    <row r="62" spans="1:11" ht="15.75" customHeight="1">
      <c r="A62" s="4">
        <f>+A61+1</f>
        <v>42</v>
      </c>
      <c r="B62" s="109" t="s">
        <v>62</v>
      </c>
      <c r="C62" s="5" t="s">
        <v>222</v>
      </c>
      <c r="D62" s="31" t="s">
        <v>223</v>
      </c>
      <c r="E62" s="31" t="s">
        <v>555</v>
      </c>
      <c r="F62" s="58" t="s">
        <v>224</v>
      </c>
      <c r="G62" s="85">
        <v>40484</v>
      </c>
      <c r="H62" s="85">
        <f>+G62+(365*5)</f>
        <v>42309</v>
      </c>
      <c r="I62" s="9" t="s">
        <v>733</v>
      </c>
      <c r="J62" s="6">
        <v>2010</v>
      </c>
      <c r="K62" s="6" t="str">
        <f t="shared" si="1"/>
        <v>2010 MoU</v>
      </c>
    </row>
    <row r="63" spans="1:11" ht="15.75" customHeight="1">
      <c r="A63" s="32"/>
      <c r="B63" s="109" t="s">
        <v>229</v>
      </c>
      <c r="C63" s="5" t="s">
        <v>222</v>
      </c>
      <c r="D63" s="31" t="s">
        <v>213</v>
      </c>
      <c r="E63" s="31" t="s">
        <v>555</v>
      </c>
      <c r="F63" s="58" t="s">
        <v>214</v>
      </c>
      <c r="G63" s="85">
        <v>40486</v>
      </c>
      <c r="H63" s="85">
        <f>+G63+(365*1)</f>
        <v>40851</v>
      </c>
      <c r="I63" s="9" t="s">
        <v>723</v>
      </c>
      <c r="J63" s="6">
        <v>2010</v>
      </c>
      <c r="K63" s="6" t="str">
        <f t="shared" si="1"/>
        <v>2010 PKS</v>
      </c>
    </row>
    <row r="64" spans="1:11" ht="15.75" customHeight="1">
      <c r="A64" s="4">
        <f>+A62+1</f>
        <v>43</v>
      </c>
      <c r="B64" s="109" t="s">
        <v>62</v>
      </c>
      <c r="C64" s="5" t="s">
        <v>217</v>
      </c>
      <c r="D64" s="31" t="s">
        <v>218</v>
      </c>
      <c r="E64" s="31" t="s">
        <v>555</v>
      </c>
      <c r="F64" s="58" t="s">
        <v>219</v>
      </c>
      <c r="G64" s="85">
        <v>40485</v>
      </c>
      <c r="H64" s="85">
        <f>+G64+(365*1)</f>
        <v>40850</v>
      </c>
      <c r="I64" s="9" t="s">
        <v>139</v>
      </c>
      <c r="J64" s="6">
        <v>2010</v>
      </c>
      <c r="K64" s="6" t="str">
        <f t="shared" si="1"/>
        <v>2010 MoU</v>
      </c>
    </row>
    <row r="65" spans="1:11" ht="15.75" customHeight="1">
      <c r="A65" s="4"/>
      <c r="B65" s="109" t="s">
        <v>229</v>
      </c>
      <c r="C65" s="5" t="s">
        <v>217</v>
      </c>
      <c r="D65" s="31" t="s">
        <v>748</v>
      </c>
      <c r="E65" s="31" t="s">
        <v>555</v>
      </c>
      <c r="F65" s="58" t="s">
        <v>749</v>
      </c>
      <c r="G65" s="85">
        <v>40501</v>
      </c>
      <c r="H65" s="85">
        <f>+G65+(365*1)</f>
        <v>40866</v>
      </c>
      <c r="I65" s="9" t="s">
        <v>723</v>
      </c>
      <c r="J65" s="6">
        <v>2010</v>
      </c>
      <c r="K65" s="6" t="str">
        <f t="shared" si="1"/>
        <v>2010 PKS</v>
      </c>
    </row>
    <row r="66" spans="1:11" ht="15.75" customHeight="1">
      <c r="A66" s="4">
        <f>+A64+1</f>
        <v>44</v>
      </c>
      <c r="B66" s="109" t="s">
        <v>62</v>
      </c>
      <c r="C66" s="5" t="s">
        <v>220</v>
      </c>
      <c r="D66" s="31" t="s">
        <v>221</v>
      </c>
      <c r="E66" s="31" t="s">
        <v>555</v>
      </c>
      <c r="F66" s="58"/>
      <c r="G66" s="85">
        <v>40500</v>
      </c>
      <c r="H66" s="85">
        <f>+G66+(365*5)</f>
        <v>42325</v>
      </c>
      <c r="I66" s="9" t="s">
        <v>139</v>
      </c>
      <c r="J66" s="6">
        <v>2010</v>
      </c>
      <c r="K66" s="6" t="str">
        <f t="shared" si="1"/>
        <v>2010 MoU</v>
      </c>
    </row>
    <row r="67" spans="1:11" ht="15.75" customHeight="1">
      <c r="A67" s="124"/>
      <c r="B67" s="110" t="s">
        <v>229</v>
      </c>
      <c r="C67" s="12" t="s">
        <v>220</v>
      </c>
      <c r="D67" s="97" t="s">
        <v>719</v>
      </c>
      <c r="E67" s="97"/>
      <c r="F67" s="98" t="s">
        <v>309</v>
      </c>
      <c r="G67" s="92">
        <v>40504</v>
      </c>
      <c r="H67" s="92">
        <f>+G67+(365*1)</f>
        <v>40869</v>
      </c>
      <c r="I67" s="15" t="s">
        <v>723</v>
      </c>
      <c r="J67" s="6">
        <v>2010</v>
      </c>
      <c r="K67" s="6" t="str">
        <f t="shared" si="1"/>
        <v>2010 PKS</v>
      </c>
    </row>
    <row r="68" spans="1:11" ht="15.75" customHeight="1">
      <c r="A68" s="4">
        <f>+A66+1</f>
        <v>45</v>
      </c>
      <c r="B68" s="109" t="s">
        <v>62</v>
      </c>
      <c r="C68" s="5" t="s">
        <v>687</v>
      </c>
      <c r="D68" s="31" t="s">
        <v>628</v>
      </c>
      <c r="E68" s="31" t="s">
        <v>555</v>
      </c>
      <c r="F68" s="58" t="s">
        <v>629</v>
      </c>
      <c r="G68" s="85">
        <v>40476</v>
      </c>
      <c r="H68" s="85">
        <f>+G68+(365*5)</f>
        <v>42301</v>
      </c>
      <c r="I68" s="9" t="s">
        <v>139</v>
      </c>
      <c r="J68" s="6">
        <v>2010</v>
      </c>
      <c r="K68" s="6" t="str">
        <f t="shared" si="1"/>
        <v>2010 MoU</v>
      </c>
    </row>
    <row r="69" spans="1:11" ht="15.75" customHeight="1">
      <c r="A69" s="4"/>
      <c r="B69" s="109" t="s">
        <v>229</v>
      </c>
      <c r="C69" s="5" t="s">
        <v>687</v>
      </c>
      <c r="D69" s="31"/>
      <c r="E69" s="31" t="s">
        <v>555</v>
      </c>
      <c r="F69" s="58" t="s">
        <v>688</v>
      </c>
      <c r="G69" s="85">
        <v>40476</v>
      </c>
      <c r="H69" s="85">
        <f>+G69+(365*1)</f>
        <v>40841</v>
      </c>
      <c r="I69" s="9" t="s">
        <v>139</v>
      </c>
      <c r="J69" s="6">
        <v>2010</v>
      </c>
      <c r="K69" s="6" t="str">
        <f t="shared" si="1"/>
        <v>2010 PKS</v>
      </c>
    </row>
    <row r="70" spans="1:11" ht="15.75" customHeight="1">
      <c r="A70" s="4">
        <f>+A68+1</f>
        <v>46</v>
      </c>
      <c r="B70" s="109" t="s">
        <v>229</v>
      </c>
      <c r="C70" s="5" t="s">
        <v>157</v>
      </c>
      <c r="D70" s="31" t="s">
        <v>158</v>
      </c>
      <c r="E70" s="31"/>
      <c r="F70" s="58"/>
      <c r="G70" s="85">
        <v>40476</v>
      </c>
      <c r="H70" s="85">
        <f>+G70+(365*1)</f>
        <v>40841</v>
      </c>
      <c r="I70" s="9" t="s">
        <v>723</v>
      </c>
      <c r="J70" s="6">
        <v>2010</v>
      </c>
      <c r="K70" s="6" t="str">
        <f t="shared" si="1"/>
        <v>2010 PKS</v>
      </c>
    </row>
    <row r="71" spans="1:11" ht="17.25" customHeight="1">
      <c r="A71" s="32">
        <v>47</v>
      </c>
      <c r="B71" s="111" t="s">
        <v>62</v>
      </c>
      <c r="C71" s="5" t="s">
        <v>448</v>
      </c>
      <c r="D71" s="42" t="s">
        <v>39</v>
      </c>
      <c r="E71" s="38" t="s">
        <v>555</v>
      </c>
      <c r="F71" s="43" t="s">
        <v>644</v>
      </c>
      <c r="G71" s="87">
        <v>38745</v>
      </c>
      <c r="H71" s="17">
        <f>+G71+(365*5)</f>
        <v>40570</v>
      </c>
      <c r="I71" s="5" t="s">
        <v>139</v>
      </c>
      <c r="J71" s="6">
        <v>2006</v>
      </c>
      <c r="K71" s="6" t="str">
        <f t="shared" si="1"/>
        <v>2006 MoU</v>
      </c>
    </row>
    <row r="72" spans="1:11" ht="17.25" customHeight="1">
      <c r="A72" s="32"/>
      <c r="B72" s="111" t="s">
        <v>229</v>
      </c>
      <c r="C72" s="5" t="s">
        <v>448</v>
      </c>
      <c r="D72" s="42" t="s">
        <v>39</v>
      </c>
      <c r="E72" s="38" t="s">
        <v>555</v>
      </c>
      <c r="F72" s="43" t="s">
        <v>449</v>
      </c>
      <c r="G72" s="87">
        <v>38745</v>
      </c>
      <c r="H72" s="17">
        <f>+G72+(365*5)</f>
        <v>40570</v>
      </c>
      <c r="I72" s="5" t="s">
        <v>670</v>
      </c>
      <c r="J72" s="6">
        <v>2006</v>
      </c>
      <c r="K72" s="6" t="str">
        <f t="shared" si="1"/>
        <v>2006 PKS</v>
      </c>
    </row>
    <row r="73" spans="1:11" ht="17.25" customHeight="1">
      <c r="A73" s="32"/>
      <c r="B73" s="111" t="s">
        <v>229</v>
      </c>
      <c r="C73" s="5" t="s">
        <v>745</v>
      </c>
      <c r="D73" s="42" t="s">
        <v>746</v>
      </c>
      <c r="E73" s="38" t="s">
        <v>555</v>
      </c>
      <c r="F73" s="43" t="s">
        <v>747</v>
      </c>
      <c r="G73" s="87">
        <v>40479</v>
      </c>
      <c r="H73" s="17">
        <f>+G73+(365*1)</f>
        <v>40844</v>
      </c>
      <c r="I73" s="5" t="s">
        <v>723</v>
      </c>
      <c r="J73" s="6">
        <v>2010</v>
      </c>
      <c r="K73" s="6" t="str">
        <f aca="true" t="shared" si="4" ref="K73:K142">+J73&amp;" "&amp;B73</f>
        <v>2010 PKS</v>
      </c>
    </row>
    <row r="74" spans="1:11" ht="15.75" customHeight="1">
      <c r="A74" s="32">
        <v>48</v>
      </c>
      <c r="B74" s="111" t="s">
        <v>62</v>
      </c>
      <c r="C74" s="5" t="s">
        <v>450</v>
      </c>
      <c r="D74" s="42" t="s">
        <v>652</v>
      </c>
      <c r="E74" s="38" t="s">
        <v>555</v>
      </c>
      <c r="F74" s="43" t="s">
        <v>451</v>
      </c>
      <c r="G74" s="87">
        <v>38825</v>
      </c>
      <c r="H74" s="17">
        <f aca="true" t="shared" si="5" ref="H74:H101">+G74+(365*5)</f>
        <v>40650</v>
      </c>
      <c r="I74" s="5" t="s">
        <v>139</v>
      </c>
      <c r="J74" s="6">
        <v>2006</v>
      </c>
      <c r="K74" s="6" t="str">
        <f t="shared" si="4"/>
        <v>2006 MoU</v>
      </c>
    </row>
    <row r="75" spans="1:11" ht="15.75" customHeight="1">
      <c r="A75" s="4">
        <v>49</v>
      </c>
      <c r="B75" s="111" t="s">
        <v>62</v>
      </c>
      <c r="C75" s="5" t="s">
        <v>151</v>
      </c>
      <c r="D75" s="42" t="s">
        <v>653</v>
      </c>
      <c r="E75" s="38" t="s">
        <v>555</v>
      </c>
      <c r="F75" s="43" t="s">
        <v>452</v>
      </c>
      <c r="G75" s="87">
        <v>38845</v>
      </c>
      <c r="H75" s="17">
        <f t="shared" si="5"/>
        <v>40670</v>
      </c>
      <c r="I75" s="5" t="s">
        <v>139</v>
      </c>
      <c r="J75" s="6">
        <v>2006</v>
      </c>
      <c r="K75" s="6" t="str">
        <f t="shared" si="4"/>
        <v>2006 MoU</v>
      </c>
    </row>
    <row r="76" spans="1:11" ht="15.75" customHeight="1">
      <c r="A76" s="41">
        <v>50</v>
      </c>
      <c r="B76" s="111" t="s">
        <v>62</v>
      </c>
      <c r="C76" s="5" t="s">
        <v>149</v>
      </c>
      <c r="D76" s="42" t="s">
        <v>654</v>
      </c>
      <c r="E76" s="38" t="s">
        <v>555</v>
      </c>
      <c r="F76" s="43" t="s">
        <v>453</v>
      </c>
      <c r="G76" s="87">
        <v>38869</v>
      </c>
      <c r="H76" s="17">
        <f t="shared" si="5"/>
        <v>40694</v>
      </c>
      <c r="I76" s="5" t="s">
        <v>139</v>
      </c>
      <c r="J76" s="6">
        <v>2006</v>
      </c>
      <c r="K76" s="6" t="str">
        <f t="shared" si="4"/>
        <v>2006 MoU</v>
      </c>
    </row>
    <row r="77" spans="1:11" ht="15.75" customHeight="1">
      <c r="A77" s="41">
        <v>51</v>
      </c>
      <c r="B77" s="111" t="s">
        <v>62</v>
      </c>
      <c r="C77" s="5" t="s">
        <v>141</v>
      </c>
      <c r="D77" s="42" t="s">
        <v>655</v>
      </c>
      <c r="E77" s="38" t="s">
        <v>555</v>
      </c>
      <c r="F77" s="43" t="s">
        <v>454</v>
      </c>
      <c r="G77" s="87">
        <v>38909</v>
      </c>
      <c r="H77" s="17">
        <f t="shared" si="5"/>
        <v>40734</v>
      </c>
      <c r="I77" s="5" t="s">
        <v>139</v>
      </c>
      <c r="J77" s="6">
        <v>2006</v>
      </c>
      <c r="K77" s="6" t="str">
        <f t="shared" si="4"/>
        <v>2006 MoU</v>
      </c>
    </row>
    <row r="78" spans="1:11" ht="15.75" customHeight="1">
      <c r="A78" s="41">
        <v>52</v>
      </c>
      <c r="B78" s="111" t="s">
        <v>62</v>
      </c>
      <c r="C78" s="5" t="s">
        <v>789</v>
      </c>
      <c r="D78" s="42" t="s">
        <v>790</v>
      </c>
      <c r="E78" s="38" t="s">
        <v>555</v>
      </c>
      <c r="F78" s="43" t="s">
        <v>791</v>
      </c>
      <c r="G78" s="85">
        <v>39037</v>
      </c>
      <c r="H78" s="17">
        <f t="shared" si="5"/>
        <v>40862</v>
      </c>
      <c r="I78" s="5" t="s">
        <v>139</v>
      </c>
      <c r="J78" s="6">
        <v>2006</v>
      </c>
      <c r="K78" s="6" t="str">
        <f t="shared" si="4"/>
        <v>2006 MoU</v>
      </c>
    </row>
    <row r="79" spans="1:11" ht="15.75" customHeight="1">
      <c r="A79" s="41"/>
      <c r="B79" s="109" t="s">
        <v>229</v>
      </c>
      <c r="C79" s="48" t="s">
        <v>168</v>
      </c>
      <c r="D79" s="35" t="s">
        <v>76</v>
      </c>
      <c r="E79" s="7" t="s">
        <v>555</v>
      </c>
      <c r="F79" s="8" t="s">
        <v>491</v>
      </c>
      <c r="G79" s="86">
        <v>39682</v>
      </c>
      <c r="H79" s="85">
        <f>+G79+(365*5)</f>
        <v>41507</v>
      </c>
      <c r="I79" s="9" t="s">
        <v>169</v>
      </c>
      <c r="J79" s="6">
        <v>2008</v>
      </c>
      <c r="K79" s="6" t="str">
        <f>+J79&amp;" "&amp;B79</f>
        <v>2008 PKS</v>
      </c>
    </row>
    <row r="80" spans="1:11" ht="15.75" customHeight="1">
      <c r="A80" s="41"/>
      <c r="B80" s="109" t="s">
        <v>229</v>
      </c>
      <c r="C80" s="48" t="s">
        <v>168</v>
      </c>
      <c r="D80" s="35" t="s">
        <v>79</v>
      </c>
      <c r="E80" s="7" t="s">
        <v>555</v>
      </c>
      <c r="F80" s="8" t="s">
        <v>443</v>
      </c>
      <c r="G80" s="86">
        <v>39636</v>
      </c>
      <c r="H80" s="85">
        <f>+G80+(365*3)</f>
        <v>40731</v>
      </c>
      <c r="I80" s="9" t="s">
        <v>167</v>
      </c>
      <c r="J80" s="6">
        <v>2008</v>
      </c>
      <c r="K80" s="6" t="str">
        <f>+J80&amp;" "&amp;B80</f>
        <v>2008 PKS</v>
      </c>
    </row>
    <row r="81" spans="1:11" ht="15.75" customHeight="1">
      <c r="A81" s="41"/>
      <c r="B81" s="109" t="s">
        <v>229</v>
      </c>
      <c r="C81" s="48" t="s">
        <v>168</v>
      </c>
      <c r="D81" s="35" t="s">
        <v>296</v>
      </c>
      <c r="E81" s="7" t="s">
        <v>555</v>
      </c>
      <c r="F81" s="8" t="s">
        <v>297</v>
      </c>
      <c r="G81" s="86">
        <v>39941</v>
      </c>
      <c r="H81" s="85">
        <f>+G81+(365*2)</f>
        <v>40671</v>
      </c>
      <c r="I81" s="9" t="s">
        <v>295</v>
      </c>
      <c r="J81" s="6">
        <v>2009</v>
      </c>
      <c r="K81" s="6" t="str">
        <f>+J81&amp;" "&amp;B81</f>
        <v>2009 PKS</v>
      </c>
    </row>
    <row r="82" spans="1:11" ht="15.75" customHeight="1">
      <c r="A82" s="41"/>
      <c r="B82" s="109" t="s">
        <v>229</v>
      </c>
      <c r="C82" s="48" t="s">
        <v>168</v>
      </c>
      <c r="D82" s="35" t="s">
        <v>675</v>
      </c>
      <c r="E82" s="7" t="s">
        <v>555</v>
      </c>
      <c r="F82" s="8" t="s">
        <v>676</v>
      </c>
      <c r="G82" s="86">
        <v>39567</v>
      </c>
      <c r="H82" s="85"/>
      <c r="I82" s="9" t="s">
        <v>677</v>
      </c>
      <c r="J82" s="6">
        <v>2008</v>
      </c>
      <c r="K82" s="6" t="str">
        <f>+J82&amp;" "&amp;B82</f>
        <v>2008 PKS</v>
      </c>
    </row>
    <row r="83" spans="1:11" ht="15.75" customHeight="1">
      <c r="A83" s="41"/>
      <c r="B83" s="109" t="s">
        <v>229</v>
      </c>
      <c r="C83" s="48" t="s">
        <v>168</v>
      </c>
      <c r="D83" s="35" t="s">
        <v>11</v>
      </c>
      <c r="E83" s="7" t="s">
        <v>555</v>
      </c>
      <c r="F83" s="8" t="s">
        <v>12</v>
      </c>
      <c r="G83" s="86">
        <v>40582</v>
      </c>
      <c r="H83" s="85">
        <f>+G83+(365*1)</f>
        <v>40947</v>
      </c>
      <c r="I83" s="9" t="s">
        <v>5</v>
      </c>
      <c r="J83" s="6">
        <v>2011</v>
      </c>
      <c r="K83" s="6" t="str">
        <f>+J83&amp;" "&amp;B83</f>
        <v>2011 PKS</v>
      </c>
    </row>
    <row r="84" spans="1:11" ht="18" customHeight="1">
      <c r="A84" s="41">
        <v>53</v>
      </c>
      <c r="B84" s="111" t="s">
        <v>62</v>
      </c>
      <c r="C84" s="5" t="s">
        <v>455</v>
      </c>
      <c r="D84" s="42" t="s">
        <v>656</v>
      </c>
      <c r="E84" s="38" t="s">
        <v>555</v>
      </c>
      <c r="F84" s="43" t="s">
        <v>456</v>
      </c>
      <c r="G84" s="87">
        <v>39063</v>
      </c>
      <c r="H84" s="17">
        <f t="shared" si="5"/>
        <v>40888</v>
      </c>
      <c r="I84" s="5" t="s">
        <v>142</v>
      </c>
      <c r="J84" s="6">
        <v>2006</v>
      </c>
      <c r="K84" s="6" t="str">
        <f t="shared" si="4"/>
        <v>2006 MoU</v>
      </c>
    </row>
    <row r="85" spans="1:11" ht="18" customHeight="1">
      <c r="A85" s="41"/>
      <c r="B85" s="111" t="s">
        <v>62</v>
      </c>
      <c r="C85" s="5" t="s">
        <v>671</v>
      </c>
      <c r="D85" s="42" t="s">
        <v>673</v>
      </c>
      <c r="E85" s="38" t="s">
        <v>555</v>
      </c>
      <c r="F85" s="43" t="s">
        <v>672</v>
      </c>
      <c r="G85" s="87">
        <v>40197</v>
      </c>
      <c r="H85" s="17">
        <f t="shared" si="5"/>
        <v>42022</v>
      </c>
      <c r="I85" s="5" t="s">
        <v>139</v>
      </c>
      <c r="J85" s="6">
        <v>2010</v>
      </c>
      <c r="K85" s="6" t="str">
        <f t="shared" si="4"/>
        <v>2010 MoU</v>
      </c>
    </row>
    <row r="86" spans="1:11" ht="15.75" customHeight="1">
      <c r="A86" s="41">
        <v>54</v>
      </c>
      <c r="B86" s="111" t="s">
        <v>62</v>
      </c>
      <c r="C86" s="5" t="s">
        <v>678</v>
      </c>
      <c r="D86" s="42" t="s">
        <v>657</v>
      </c>
      <c r="E86" s="38" t="s">
        <v>555</v>
      </c>
      <c r="F86" s="43" t="s">
        <v>181</v>
      </c>
      <c r="G86" s="87">
        <v>39077</v>
      </c>
      <c r="H86" s="17">
        <f t="shared" si="5"/>
        <v>40902</v>
      </c>
      <c r="I86" s="5" t="s">
        <v>139</v>
      </c>
      <c r="J86" s="6">
        <v>2006</v>
      </c>
      <c r="K86" s="6" t="str">
        <f t="shared" si="4"/>
        <v>2006 MoU</v>
      </c>
    </row>
    <row r="87" spans="1:11" ht="17.25" customHeight="1">
      <c r="A87" s="41">
        <v>55</v>
      </c>
      <c r="B87" s="111" t="s">
        <v>62</v>
      </c>
      <c r="C87" s="5" t="s">
        <v>146</v>
      </c>
      <c r="D87" s="42" t="s">
        <v>147</v>
      </c>
      <c r="E87" s="39" t="s">
        <v>555</v>
      </c>
      <c r="F87" s="43" t="s">
        <v>148</v>
      </c>
      <c r="G87" s="87">
        <v>38943</v>
      </c>
      <c r="H87" s="17">
        <f t="shared" si="5"/>
        <v>40768</v>
      </c>
      <c r="I87" s="5" t="s">
        <v>139</v>
      </c>
      <c r="J87" s="6">
        <v>2008</v>
      </c>
      <c r="K87" s="6" t="str">
        <f t="shared" si="4"/>
        <v>2008 MoU</v>
      </c>
    </row>
    <row r="88" spans="1:11" ht="17.25" customHeight="1">
      <c r="A88" s="44"/>
      <c r="B88" s="109" t="s">
        <v>229</v>
      </c>
      <c r="C88" s="51" t="s">
        <v>561</v>
      </c>
      <c r="D88" s="7" t="s">
        <v>562</v>
      </c>
      <c r="E88" s="7" t="s">
        <v>555</v>
      </c>
      <c r="F88" s="8" t="s">
        <v>563</v>
      </c>
      <c r="G88" s="89" t="s">
        <v>805</v>
      </c>
      <c r="H88" s="85" t="e">
        <f t="shared" si="5"/>
        <v>#VALUE!</v>
      </c>
      <c r="I88" s="9" t="s">
        <v>139</v>
      </c>
      <c r="J88" s="6">
        <v>2008</v>
      </c>
      <c r="K88" s="6" t="str">
        <f t="shared" si="4"/>
        <v>2008 PKS</v>
      </c>
    </row>
    <row r="89" spans="1:11" ht="17.25" customHeight="1">
      <c r="A89" s="41"/>
      <c r="B89" s="112" t="s">
        <v>229</v>
      </c>
      <c r="C89" s="5" t="s">
        <v>732</v>
      </c>
      <c r="D89" s="42" t="s">
        <v>645</v>
      </c>
      <c r="E89" s="39" t="s">
        <v>555</v>
      </c>
      <c r="F89" s="43" t="s">
        <v>646</v>
      </c>
      <c r="G89" s="87">
        <v>38943</v>
      </c>
      <c r="H89" s="17">
        <f t="shared" si="5"/>
        <v>40768</v>
      </c>
      <c r="I89" s="5" t="s">
        <v>139</v>
      </c>
      <c r="J89" s="6">
        <v>2006</v>
      </c>
      <c r="K89" s="6" t="str">
        <f t="shared" si="4"/>
        <v>2006 PKS</v>
      </c>
    </row>
    <row r="90" spans="1:11" ht="17.25" customHeight="1">
      <c r="A90" s="41"/>
      <c r="B90" s="135" t="s">
        <v>229</v>
      </c>
      <c r="C90" s="5" t="s">
        <v>732</v>
      </c>
      <c r="D90" s="42" t="s">
        <v>1003</v>
      </c>
      <c r="E90" s="38" t="s">
        <v>555</v>
      </c>
      <c r="F90" s="43" t="s">
        <v>1004</v>
      </c>
      <c r="G90" s="87">
        <v>40512</v>
      </c>
      <c r="H90" s="85">
        <f t="shared" si="5"/>
        <v>42337</v>
      </c>
      <c r="I90" s="5" t="s">
        <v>1005</v>
      </c>
      <c r="J90" s="6">
        <v>2010</v>
      </c>
      <c r="K90" s="6" t="str">
        <f t="shared" si="4"/>
        <v>2010 PKS</v>
      </c>
    </row>
    <row r="91" spans="1:11" ht="16.5" customHeight="1">
      <c r="A91" s="41">
        <v>56</v>
      </c>
      <c r="B91" s="111" t="s">
        <v>62</v>
      </c>
      <c r="C91" s="5" t="s">
        <v>734</v>
      </c>
      <c r="D91" s="42" t="s">
        <v>40</v>
      </c>
      <c r="E91" s="38" t="s">
        <v>555</v>
      </c>
      <c r="F91" s="43" t="s">
        <v>736</v>
      </c>
      <c r="G91" s="87">
        <v>39128</v>
      </c>
      <c r="H91" s="17">
        <f t="shared" si="5"/>
        <v>40953</v>
      </c>
      <c r="I91" s="5" t="s">
        <v>139</v>
      </c>
      <c r="J91" s="6">
        <v>2007</v>
      </c>
      <c r="K91" s="6" t="str">
        <f t="shared" si="4"/>
        <v>2007 MoU</v>
      </c>
    </row>
    <row r="92" spans="1:11" ht="13.5" customHeight="1">
      <c r="A92" s="41"/>
      <c r="B92" s="111" t="s">
        <v>229</v>
      </c>
      <c r="C92" s="5" t="s">
        <v>734</v>
      </c>
      <c r="D92" s="42" t="s">
        <v>40</v>
      </c>
      <c r="E92" s="39" t="s">
        <v>555</v>
      </c>
      <c r="F92" s="43" t="s">
        <v>735</v>
      </c>
      <c r="G92" s="87">
        <v>39128</v>
      </c>
      <c r="H92" s="17">
        <f t="shared" si="5"/>
        <v>40953</v>
      </c>
      <c r="I92" s="5" t="s">
        <v>166</v>
      </c>
      <c r="J92" s="6">
        <v>2007</v>
      </c>
      <c r="K92" s="6" t="str">
        <f t="shared" si="4"/>
        <v>2007 PKS</v>
      </c>
    </row>
    <row r="93" spans="1:11" ht="15">
      <c r="A93" s="41">
        <v>57</v>
      </c>
      <c r="B93" s="111" t="s">
        <v>62</v>
      </c>
      <c r="C93" s="5" t="s">
        <v>182</v>
      </c>
      <c r="D93" s="42" t="s">
        <v>41</v>
      </c>
      <c r="E93" s="38" t="s">
        <v>555</v>
      </c>
      <c r="F93" s="43" t="s">
        <v>658</v>
      </c>
      <c r="G93" s="87">
        <v>39127</v>
      </c>
      <c r="H93" s="17">
        <f t="shared" si="5"/>
        <v>40952</v>
      </c>
      <c r="I93" s="5" t="s">
        <v>139</v>
      </c>
      <c r="J93" s="6">
        <v>2007</v>
      </c>
      <c r="K93" s="6" t="str">
        <f t="shared" si="4"/>
        <v>2007 MoU</v>
      </c>
    </row>
    <row r="94" spans="1:11" ht="30">
      <c r="A94" s="41">
        <v>58</v>
      </c>
      <c r="B94" s="111" t="s">
        <v>62</v>
      </c>
      <c r="C94" s="5" t="s">
        <v>737</v>
      </c>
      <c r="D94" s="42" t="s">
        <v>659</v>
      </c>
      <c r="E94" s="38" t="s">
        <v>555</v>
      </c>
      <c r="F94" s="43" t="s">
        <v>457</v>
      </c>
      <c r="G94" s="87">
        <v>39261</v>
      </c>
      <c r="H94" s="17">
        <f t="shared" si="5"/>
        <v>41086</v>
      </c>
      <c r="I94" s="5" t="s">
        <v>139</v>
      </c>
      <c r="J94" s="6">
        <v>2007</v>
      </c>
      <c r="K94" s="6" t="str">
        <f t="shared" si="4"/>
        <v>2007 MoU</v>
      </c>
    </row>
    <row r="95" spans="1:11" ht="15">
      <c r="A95" s="41">
        <v>59</v>
      </c>
      <c r="B95" s="111" t="s">
        <v>62</v>
      </c>
      <c r="C95" s="5" t="s">
        <v>458</v>
      </c>
      <c r="D95" s="42" t="s">
        <v>660</v>
      </c>
      <c r="E95" s="38" t="s">
        <v>555</v>
      </c>
      <c r="F95" s="43" t="s">
        <v>459</v>
      </c>
      <c r="G95" s="87">
        <v>39304</v>
      </c>
      <c r="H95" s="17">
        <f t="shared" si="5"/>
        <v>41129</v>
      </c>
      <c r="I95" s="5" t="s">
        <v>139</v>
      </c>
      <c r="J95" s="6">
        <v>2007</v>
      </c>
      <c r="K95" s="6" t="str">
        <f t="shared" si="4"/>
        <v>2007 MoU</v>
      </c>
    </row>
    <row r="96" spans="1:11" ht="15">
      <c r="A96" s="41">
        <v>60</v>
      </c>
      <c r="B96" s="111" t="s">
        <v>62</v>
      </c>
      <c r="C96" s="5" t="s">
        <v>172</v>
      </c>
      <c r="D96" s="42" t="s">
        <v>42</v>
      </c>
      <c r="E96" s="38" t="s">
        <v>555</v>
      </c>
      <c r="F96" s="43" t="s">
        <v>661</v>
      </c>
      <c r="G96" s="87">
        <v>39303</v>
      </c>
      <c r="H96" s="17">
        <f t="shared" si="5"/>
        <v>41128</v>
      </c>
      <c r="I96" s="5" t="s">
        <v>139</v>
      </c>
      <c r="J96" s="6">
        <v>2007</v>
      </c>
      <c r="K96" s="6" t="str">
        <f t="shared" si="4"/>
        <v>2007 MoU</v>
      </c>
    </row>
    <row r="97" spans="1:11" ht="18" customHeight="1">
      <c r="A97" s="45"/>
      <c r="B97" s="110" t="s">
        <v>229</v>
      </c>
      <c r="C97" s="12" t="s">
        <v>647</v>
      </c>
      <c r="D97" s="36" t="s">
        <v>183</v>
      </c>
      <c r="E97" s="13" t="s">
        <v>555</v>
      </c>
      <c r="F97" s="14" t="s">
        <v>233</v>
      </c>
      <c r="G97" s="125">
        <v>39303</v>
      </c>
      <c r="H97" s="30">
        <f t="shared" si="5"/>
        <v>41128</v>
      </c>
      <c r="I97" s="12" t="s">
        <v>171</v>
      </c>
      <c r="J97" s="6">
        <v>2007</v>
      </c>
      <c r="K97" s="6" t="str">
        <f t="shared" si="4"/>
        <v>2007 PKS</v>
      </c>
    </row>
    <row r="98" spans="1:11" ht="33.75" customHeight="1">
      <c r="A98" s="41">
        <v>61</v>
      </c>
      <c r="B98" s="109" t="s">
        <v>62</v>
      </c>
      <c r="C98" s="5" t="s">
        <v>460</v>
      </c>
      <c r="D98" s="35" t="s">
        <v>662</v>
      </c>
      <c r="E98" s="7" t="s">
        <v>555</v>
      </c>
      <c r="F98" s="8" t="s">
        <v>461</v>
      </c>
      <c r="G98" s="86">
        <v>39310</v>
      </c>
      <c r="H98" s="85">
        <f t="shared" si="5"/>
        <v>41135</v>
      </c>
      <c r="I98" s="9" t="s">
        <v>170</v>
      </c>
      <c r="J98" s="6">
        <v>2007</v>
      </c>
      <c r="K98" s="6" t="str">
        <f t="shared" si="4"/>
        <v>2007 MoU</v>
      </c>
    </row>
    <row r="99" spans="1:11" ht="33.75" customHeight="1">
      <c r="A99" s="41"/>
      <c r="B99" s="109" t="s">
        <v>229</v>
      </c>
      <c r="C99" s="5" t="s">
        <v>460</v>
      </c>
      <c r="D99" s="35" t="s">
        <v>668</v>
      </c>
      <c r="E99" s="7" t="s">
        <v>555</v>
      </c>
      <c r="F99" s="8" t="s">
        <v>669</v>
      </c>
      <c r="G99" s="86">
        <v>39310</v>
      </c>
      <c r="H99" s="85">
        <f t="shared" si="5"/>
        <v>41135</v>
      </c>
      <c r="I99" s="9" t="s">
        <v>674</v>
      </c>
      <c r="J99" s="6">
        <v>2007</v>
      </c>
      <c r="K99" s="6" t="str">
        <f t="shared" si="4"/>
        <v>2007 PKS</v>
      </c>
    </row>
    <row r="100" spans="1:11" ht="18" customHeight="1">
      <c r="A100" s="41"/>
      <c r="B100" s="109" t="s">
        <v>229</v>
      </c>
      <c r="C100" s="5" t="s">
        <v>244</v>
      </c>
      <c r="D100" s="35" t="s">
        <v>291</v>
      </c>
      <c r="E100" s="7" t="s">
        <v>555</v>
      </c>
      <c r="F100" s="8" t="s">
        <v>292</v>
      </c>
      <c r="G100" s="86">
        <v>39951</v>
      </c>
      <c r="H100" s="85">
        <f t="shared" si="5"/>
        <v>41776</v>
      </c>
      <c r="I100" s="9" t="s">
        <v>167</v>
      </c>
      <c r="J100" s="6">
        <v>2009</v>
      </c>
      <c r="K100" s="6" t="str">
        <f t="shared" si="4"/>
        <v>2009 PKS</v>
      </c>
    </row>
    <row r="101" spans="1:11" ht="33.75" customHeight="1">
      <c r="A101" s="41"/>
      <c r="B101" s="109" t="s">
        <v>229</v>
      </c>
      <c r="C101" s="5" t="s">
        <v>244</v>
      </c>
      <c r="D101" s="35" t="s">
        <v>293</v>
      </c>
      <c r="E101" s="7" t="s">
        <v>555</v>
      </c>
      <c r="F101" s="8" t="s">
        <v>294</v>
      </c>
      <c r="G101" s="86">
        <v>39951</v>
      </c>
      <c r="H101" s="85">
        <f t="shared" si="5"/>
        <v>41776</v>
      </c>
      <c r="I101" s="9" t="s">
        <v>295</v>
      </c>
      <c r="J101" s="6">
        <v>2009</v>
      </c>
      <c r="K101" s="6" t="str">
        <f t="shared" si="4"/>
        <v>2009 PKS</v>
      </c>
    </row>
    <row r="102" spans="1:11" ht="15">
      <c r="A102" s="41"/>
      <c r="B102" s="109" t="s">
        <v>229</v>
      </c>
      <c r="C102" s="5" t="s">
        <v>244</v>
      </c>
      <c r="D102" s="35" t="s">
        <v>7</v>
      </c>
      <c r="E102" s="7" t="s">
        <v>555</v>
      </c>
      <c r="F102" s="8" t="s">
        <v>8</v>
      </c>
      <c r="G102" s="86">
        <v>40582</v>
      </c>
      <c r="H102" s="85">
        <f>+G102+(365*1)</f>
        <v>40947</v>
      </c>
      <c r="I102" s="9" t="s">
        <v>6</v>
      </c>
      <c r="J102" s="6">
        <v>2011</v>
      </c>
      <c r="K102" s="6" t="str">
        <f t="shared" si="4"/>
        <v>2011 PKS</v>
      </c>
    </row>
    <row r="103" spans="1:11" ht="45">
      <c r="A103" s="41"/>
      <c r="B103" s="109" t="s">
        <v>229</v>
      </c>
      <c r="C103" s="5" t="s">
        <v>244</v>
      </c>
      <c r="D103" s="35" t="s">
        <v>972</v>
      </c>
      <c r="E103" s="7" t="s">
        <v>555</v>
      </c>
      <c r="F103" s="8" t="s">
        <v>973</v>
      </c>
      <c r="G103" s="86">
        <v>40792</v>
      </c>
      <c r="H103" s="85">
        <f>+G103+(365*1)</f>
        <v>41157</v>
      </c>
      <c r="I103" s="9" t="s">
        <v>974</v>
      </c>
      <c r="J103" s="6">
        <v>2011</v>
      </c>
      <c r="K103" s="6" t="str">
        <f t="shared" si="4"/>
        <v>2011 PKS</v>
      </c>
    </row>
    <row r="104" spans="1:11" ht="45">
      <c r="A104" s="41"/>
      <c r="B104" s="109" t="s">
        <v>229</v>
      </c>
      <c r="C104" s="5" t="s">
        <v>244</v>
      </c>
      <c r="D104" s="35" t="s">
        <v>969</v>
      </c>
      <c r="E104" s="7" t="s">
        <v>555</v>
      </c>
      <c r="F104" s="8" t="s">
        <v>970</v>
      </c>
      <c r="G104" s="86">
        <v>40792</v>
      </c>
      <c r="H104" s="85"/>
      <c r="I104" s="9" t="s">
        <v>971</v>
      </c>
      <c r="J104" s="6">
        <v>2011</v>
      </c>
      <c r="K104" s="6" t="str">
        <f t="shared" si="4"/>
        <v>2011 PKS</v>
      </c>
    </row>
    <row r="105" spans="1:11" ht="15">
      <c r="A105" s="41">
        <v>62</v>
      </c>
      <c r="B105" s="109" t="s">
        <v>62</v>
      </c>
      <c r="C105" s="5" t="s">
        <v>462</v>
      </c>
      <c r="D105" s="35" t="s">
        <v>43</v>
      </c>
      <c r="E105" s="7" t="s">
        <v>555</v>
      </c>
      <c r="F105" s="8" t="s">
        <v>663</v>
      </c>
      <c r="G105" s="86">
        <v>39331</v>
      </c>
      <c r="H105" s="85">
        <f>+G105+(365*5)</f>
        <v>41156</v>
      </c>
      <c r="I105" s="5" t="s">
        <v>139</v>
      </c>
      <c r="J105" s="6">
        <v>2007</v>
      </c>
      <c r="K105" s="6" t="str">
        <f t="shared" si="4"/>
        <v>2007 MoU</v>
      </c>
    </row>
    <row r="106" spans="1:11" ht="30">
      <c r="A106" s="4"/>
      <c r="B106" s="109" t="s">
        <v>229</v>
      </c>
      <c r="C106" s="5" t="s">
        <v>648</v>
      </c>
      <c r="D106" s="35" t="s">
        <v>650</v>
      </c>
      <c r="E106" s="7" t="s">
        <v>555</v>
      </c>
      <c r="F106" s="8" t="s">
        <v>649</v>
      </c>
      <c r="G106" s="86">
        <v>39331</v>
      </c>
      <c r="H106" s="85">
        <f>+G106+(365*5)</f>
        <v>41156</v>
      </c>
      <c r="I106" s="9" t="s">
        <v>173</v>
      </c>
      <c r="J106" s="6">
        <v>2007</v>
      </c>
      <c r="K106" s="6" t="str">
        <f t="shared" si="4"/>
        <v>2007 PKS</v>
      </c>
    </row>
    <row r="107" spans="1:11" ht="30">
      <c r="A107" s="4">
        <v>63</v>
      </c>
      <c r="B107" s="109" t="s">
        <v>62</v>
      </c>
      <c r="C107" s="5" t="s">
        <v>174</v>
      </c>
      <c r="D107" s="35" t="s">
        <v>44</v>
      </c>
      <c r="E107" s="7" t="s">
        <v>555</v>
      </c>
      <c r="F107" s="8" t="s">
        <v>664</v>
      </c>
      <c r="G107" s="86">
        <v>39197</v>
      </c>
      <c r="H107" s="85">
        <f>+G107+(365*5)</f>
        <v>41022</v>
      </c>
      <c r="I107" s="9" t="s">
        <v>178</v>
      </c>
      <c r="J107" s="6">
        <v>2007</v>
      </c>
      <c r="K107" s="6" t="str">
        <f t="shared" si="4"/>
        <v>2007 MoU</v>
      </c>
    </row>
    <row r="108" spans="1:11" ht="15">
      <c r="A108" s="4">
        <v>64</v>
      </c>
      <c r="B108" s="109" t="s">
        <v>62</v>
      </c>
      <c r="C108" s="5" t="s">
        <v>740</v>
      </c>
      <c r="D108" s="35" t="s">
        <v>45</v>
      </c>
      <c r="E108" s="7" t="s">
        <v>555</v>
      </c>
      <c r="F108" s="8" t="s">
        <v>665</v>
      </c>
      <c r="G108" s="86">
        <v>39384</v>
      </c>
      <c r="H108" s="86">
        <f>+G108+(365*5)</f>
        <v>41209</v>
      </c>
      <c r="I108" s="5" t="s">
        <v>139</v>
      </c>
      <c r="J108" s="6">
        <v>2007</v>
      </c>
      <c r="K108" s="6" t="str">
        <f t="shared" si="4"/>
        <v>2007 MoU</v>
      </c>
    </row>
    <row r="109" spans="1:11" ht="15">
      <c r="A109" s="4"/>
      <c r="B109" s="136" t="s">
        <v>229</v>
      </c>
      <c r="C109" s="5" t="s">
        <v>740</v>
      </c>
      <c r="D109" s="35" t="s">
        <v>1025</v>
      </c>
      <c r="E109" s="7" t="s">
        <v>555</v>
      </c>
      <c r="F109" s="8" t="s">
        <v>1026</v>
      </c>
      <c r="G109" s="86">
        <v>40742</v>
      </c>
      <c r="H109" s="86">
        <v>40908</v>
      </c>
      <c r="I109" s="5" t="s">
        <v>1027</v>
      </c>
      <c r="J109" s="6">
        <v>2011</v>
      </c>
      <c r="K109" s="6" t="str">
        <f t="shared" si="4"/>
        <v>2011 PKS</v>
      </c>
    </row>
    <row r="110" spans="1:11" ht="15">
      <c r="A110" s="44">
        <v>65</v>
      </c>
      <c r="B110" s="109" t="s">
        <v>229</v>
      </c>
      <c r="C110" s="5" t="s">
        <v>464</v>
      </c>
      <c r="D110" s="35" t="s">
        <v>47</v>
      </c>
      <c r="E110" s="7" t="s">
        <v>555</v>
      </c>
      <c r="F110" s="8" t="s">
        <v>651</v>
      </c>
      <c r="G110" s="86">
        <v>39323</v>
      </c>
      <c r="H110" s="86">
        <f>+G110+(365*5)</f>
        <v>41148</v>
      </c>
      <c r="I110" s="9" t="s">
        <v>171</v>
      </c>
      <c r="J110" s="6">
        <v>2007</v>
      </c>
      <c r="K110" s="6" t="str">
        <f t="shared" si="4"/>
        <v>2007 PKS</v>
      </c>
    </row>
    <row r="111" spans="1:11" ht="15">
      <c r="A111" s="44">
        <v>66</v>
      </c>
      <c r="B111" s="109" t="s">
        <v>62</v>
      </c>
      <c r="C111" s="5" t="s">
        <v>738</v>
      </c>
      <c r="D111" s="35"/>
      <c r="E111" s="7"/>
      <c r="F111" s="8"/>
      <c r="G111" s="86" t="s">
        <v>144</v>
      </c>
      <c r="H111" s="86" t="s">
        <v>145</v>
      </c>
      <c r="I111" s="5" t="s">
        <v>139</v>
      </c>
      <c r="J111" s="6">
        <v>1963</v>
      </c>
      <c r="K111" s="6" t="str">
        <f t="shared" si="4"/>
        <v>1963 MoU</v>
      </c>
    </row>
    <row r="112" spans="1:11" ht="30">
      <c r="A112" s="44"/>
      <c r="B112" s="112" t="s">
        <v>301</v>
      </c>
      <c r="C112" s="5" t="s">
        <v>738</v>
      </c>
      <c r="D112" s="23">
        <v>5</v>
      </c>
      <c r="E112" s="7"/>
      <c r="F112" s="23"/>
      <c r="G112" s="86">
        <v>33639</v>
      </c>
      <c r="H112" s="86">
        <v>40943</v>
      </c>
      <c r="I112" s="58" t="s">
        <v>739</v>
      </c>
      <c r="J112" s="6">
        <v>1992</v>
      </c>
      <c r="K112" s="6" t="str">
        <f t="shared" si="4"/>
        <v>1992 ADD</v>
      </c>
    </row>
    <row r="113" spans="1:11" ht="45">
      <c r="A113" s="44"/>
      <c r="B113" s="112" t="s">
        <v>229</v>
      </c>
      <c r="C113" s="5" t="s">
        <v>738</v>
      </c>
      <c r="D113" s="23"/>
      <c r="E113" s="7"/>
      <c r="F113" s="23"/>
      <c r="G113" s="86">
        <v>38723</v>
      </c>
      <c r="H113" s="86">
        <f>+G113+(365*30)</f>
        <v>49673</v>
      </c>
      <c r="I113" s="58" t="s">
        <v>23</v>
      </c>
      <c r="J113" s="6">
        <v>2006</v>
      </c>
      <c r="K113" s="6" t="str">
        <f t="shared" si="4"/>
        <v>2006 PKS</v>
      </c>
    </row>
    <row r="114" spans="1:11" ht="45">
      <c r="A114" s="46"/>
      <c r="B114" s="110" t="s">
        <v>229</v>
      </c>
      <c r="C114" s="12" t="s">
        <v>738</v>
      </c>
      <c r="D114" s="36" t="s">
        <v>252</v>
      </c>
      <c r="E114" s="13" t="s">
        <v>555</v>
      </c>
      <c r="F114" s="14" t="s">
        <v>253</v>
      </c>
      <c r="G114" s="99">
        <v>40329</v>
      </c>
      <c r="H114" s="92">
        <f>+G114+(364*5)</f>
        <v>42149</v>
      </c>
      <c r="I114" s="15" t="s">
        <v>254</v>
      </c>
      <c r="J114" s="6">
        <v>2010</v>
      </c>
      <c r="K114" s="6" t="str">
        <f t="shared" si="4"/>
        <v>2010 PKS</v>
      </c>
    </row>
    <row r="115" spans="1:11" ht="30">
      <c r="A115" s="44"/>
      <c r="B115" s="109" t="s">
        <v>229</v>
      </c>
      <c r="C115" s="5" t="s">
        <v>738</v>
      </c>
      <c r="D115" s="35" t="s">
        <v>0</v>
      </c>
      <c r="E115" s="7" t="s">
        <v>555</v>
      </c>
      <c r="F115" s="8" t="s">
        <v>1</v>
      </c>
      <c r="G115" s="86">
        <v>40540</v>
      </c>
      <c r="H115" s="85">
        <f>+G115+(364*1)</f>
        <v>40904</v>
      </c>
      <c r="I115" s="9" t="s">
        <v>2</v>
      </c>
      <c r="J115" s="6">
        <v>2010</v>
      </c>
      <c r="K115" s="6" t="str">
        <f t="shared" si="4"/>
        <v>2010 PKS</v>
      </c>
    </row>
    <row r="116" spans="1:11" ht="15">
      <c r="A116" s="44"/>
      <c r="B116" s="109" t="s">
        <v>229</v>
      </c>
      <c r="C116" s="5" t="s">
        <v>738</v>
      </c>
      <c r="D116" s="35" t="s">
        <v>3</v>
      </c>
      <c r="E116" s="7" t="s">
        <v>555</v>
      </c>
      <c r="F116" s="8" t="s">
        <v>4</v>
      </c>
      <c r="G116" s="86">
        <v>40582</v>
      </c>
      <c r="H116" s="85">
        <f>+G116+(364*1)</f>
        <v>40946</v>
      </c>
      <c r="I116" s="9" t="s">
        <v>5</v>
      </c>
      <c r="J116" s="6">
        <v>2011</v>
      </c>
      <c r="K116" s="6" t="str">
        <f t="shared" si="4"/>
        <v>2011 PKS</v>
      </c>
    </row>
    <row r="117" spans="1:11" ht="30">
      <c r="A117" s="44"/>
      <c r="B117" s="136" t="s">
        <v>229</v>
      </c>
      <c r="C117" s="5" t="s">
        <v>738</v>
      </c>
      <c r="D117" s="35" t="s">
        <v>984</v>
      </c>
      <c r="E117" s="7" t="s">
        <v>555</v>
      </c>
      <c r="F117" s="8" t="s">
        <v>985</v>
      </c>
      <c r="G117" s="86">
        <v>40795</v>
      </c>
      <c r="H117" s="85">
        <f>+G117+(364*1)</f>
        <v>41159</v>
      </c>
      <c r="I117" s="9" t="s">
        <v>986</v>
      </c>
      <c r="J117" s="6">
        <v>2011</v>
      </c>
      <c r="K117" s="6" t="str">
        <f t="shared" si="4"/>
        <v>2011 PKS</v>
      </c>
    </row>
    <row r="118" spans="1:11" ht="60">
      <c r="A118" s="44">
        <v>67</v>
      </c>
      <c r="B118" s="109" t="s">
        <v>62</v>
      </c>
      <c r="C118" s="5" t="s">
        <v>186</v>
      </c>
      <c r="D118" s="35" t="s">
        <v>46</v>
      </c>
      <c r="E118" s="7" t="s">
        <v>555</v>
      </c>
      <c r="F118" s="8" t="s">
        <v>463</v>
      </c>
      <c r="G118" s="86">
        <v>39540</v>
      </c>
      <c r="H118" s="85">
        <f>+G118+(365*5)</f>
        <v>41365</v>
      </c>
      <c r="I118" s="9" t="s">
        <v>627</v>
      </c>
      <c r="J118" s="6">
        <v>2008</v>
      </c>
      <c r="K118" s="6" t="str">
        <f t="shared" si="4"/>
        <v>2008 MoU</v>
      </c>
    </row>
    <row r="119" spans="1:11" ht="15">
      <c r="A119" s="44">
        <v>68</v>
      </c>
      <c r="B119" s="109" t="s">
        <v>62</v>
      </c>
      <c r="C119" s="5" t="s">
        <v>187</v>
      </c>
      <c r="D119" s="35" t="s">
        <v>48</v>
      </c>
      <c r="E119" s="7" t="s">
        <v>555</v>
      </c>
      <c r="F119" s="8" t="s">
        <v>465</v>
      </c>
      <c r="G119" s="86">
        <v>39562</v>
      </c>
      <c r="H119" s="85">
        <f>+G119+(365*5)</f>
        <v>41387</v>
      </c>
      <c r="I119" s="5" t="s">
        <v>139</v>
      </c>
      <c r="J119" s="6">
        <v>2008</v>
      </c>
      <c r="K119" s="6" t="str">
        <f t="shared" si="4"/>
        <v>2008 MoU</v>
      </c>
    </row>
    <row r="120" spans="1:11" ht="15">
      <c r="A120" s="44">
        <v>69</v>
      </c>
      <c r="B120" s="109" t="s">
        <v>62</v>
      </c>
      <c r="C120" s="5" t="s">
        <v>188</v>
      </c>
      <c r="D120" s="35" t="s">
        <v>49</v>
      </c>
      <c r="E120" s="7" t="s">
        <v>555</v>
      </c>
      <c r="F120" s="8" t="s">
        <v>466</v>
      </c>
      <c r="G120" s="86">
        <v>39575</v>
      </c>
      <c r="H120" s="85">
        <f>+G120+(365*5)</f>
        <v>41400</v>
      </c>
      <c r="I120" s="5" t="s">
        <v>139</v>
      </c>
      <c r="J120" s="6">
        <v>2008</v>
      </c>
      <c r="K120" s="6" t="str">
        <f t="shared" si="4"/>
        <v>2008 MoU</v>
      </c>
    </row>
    <row r="121" spans="1:11" ht="30">
      <c r="A121" s="44"/>
      <c r="B121" s="109" t="s">
        <v>229</v>
      </c>
      <c r="C121" s="5" t="s">
        <v>245</v>
      </c>
      <c r="D121" s="35" t="s">
        <v>246</v>
      </c>
      <c r="E121" s="7" t="s">
        <v>555</v>
      </c>
      <c r="F121" s="8" t="s">
        <v>247</v>
      </c>
      <c r="G121" s="86">
        <v>40213</v>
      </c>
      <c r="H121" s="85">
        <f>+G121+(365*2)</f>
        <v>40943</v>
      </c>
      <c r="I121" s="5" t="s">
        <v>22</v>
      </c>
      <c r="J121" s="6">
        <v>2010</v>
      </c>
      <c r="K121" s="6" t="str">
        <f t="shared" si="4"/>
        <v>2010 PKS</v>
      </c>
    </row>
    <row r="122" spans="1:11" ht="60">
      <c r="A122" s="44">
        <v>70</v>
      </c>
      <c r="B122" s="109" t="s">
        <v>229</v>
      </c>
      <c r="C122" s="5" t="s">
        <v>609</v>
      </c>
      <c r="D122" s="35" t="s">
        <v>50</v>
      </c>
      <c r="E122" s="7" t="s">
        <v>555</v>
      </c>
      <c r="F122" s="8" t="s">
        <v>486</v>
      </c>
      <c r="G122" s="86">
        <v>39595</v>
      </c>
      <c r="H122" s="85">
        <f>+G122+(365*3)</f>
        <v>40690</v>
      </c>
      <c r="I122" s="9" t="s">
        <v>21</v>
      </c>
      <c r="J122" s="6">
        <v>2008</v>
      </c>
      <c r="K122" s="6" t="str">
        <f t="shared" si="4"/>
        <v>2008 PKS</v>
      </c>
    </row>
    <row r="123" spans="1:11" ht="60">
      <c r="A123" s="44"/>
      <c r="B123" s="109" t="s">
        <v>301</v>
      </c>
      <c r="C123" s="5" t="s">
        <v>609</v>
      </c>
      <c r="D123" s="35" t="s">
        <v>72</v>
      </c>
      <c r="E123" s="7" t="s">
        <v>555</v>
      </c>
      <c r="F123" s="8" t="s">
        <v>73</v>
      </c>
      <c r="G123" s="86" t="s">
        <v>74</v>
      </c>
      <c r="H123" s="85"/>
      <c r="I123" s="9" t="s">
        <v>21</v>
      </c>
      <c r="J123" s="6">
        <v>2010</v>
      </c>
      <c r="K123" s="6" t="str">
        <f t="shared" si="4"/>
        <v>2010 ADD</v>
      </c>
    </row>
    <row r="124" spans="1:11" ht="15">
      <c r="A124" s="44"/>
      <c r="B124" s="109" t="s">
        <v>229</v>
      </c>
      <c r="C124" s="5" t="s">
        <v>609</v>
      </c>
      <c r="D124" s="35" t="s">
        <v>79</v>
      </c>
      <c r="E124" s="7" t="s">
        <v>555</v>
      </c>
      <c r="F124" s="8" t="s">
        <v>495</v>
      </c>
      <c r="G124" s="86">
        <v>39636</v>
      </c>
      <c r="H124" s="85">
        <f>+G124+(365*3)</f>
        <v>40731</v>
      </c>
      <c r="I124" s="9" t="s">
        <v>167</v>
      </c>
      <c r="J124" s="6">
        <v>2008</v>
      </c>
      <c r="K124" s="6" t="str">
        <f t="shared" si="4"/>
        <v>2008 PKS</v>
      </c>
    </row>
    <row r="125" spans="1:11" ht="15">
      <c r="A125" s="44"/>
      <c r="B125" s="109" t="s">
        <v>229</v>
      </c>
      <c r="C125" s="5" t="s">
        <v>609</v>
      </c>
      <c r="D125" s="35" t="s">
        <v>666</v>
      </c>
      <c r="E125" s="7" t="s">
        <v>555</v>
      </c>
      <c r="F125" s="8" t="s">
        <v>667</v>
      </c>
      <c r="G125" s="86">
        <v>39695</v>
      </c>
      <c r="H125" s="85"/>
      <c r="I125" s="9" t="s">
        <v>750</v>
      </c>
      <c r="J125" s="6">
        <v>2008</v>
      </c>
      <c r="K125" s="6" t="str">
        <f t="shared" si="4"/>
        <v>2008 PKS</v>
      </c>
    </row>
    <row r="126" spans="1:11" ht="15">
      <c r="A126" s="44"/>
      <c r="B126" s="109" t="s">
        <v>229</v>
      </c>
      <c r="C126" s="5" t="s">
        <v>609</v>
      </c>
      <c r="D126" s="35" t="s">
        <v>9</v>
      </c>
      <c r="E126" s="7" t="s">
        <v>555</v>
      </c>
      <c r="F126" s="8" t="s">
        <v>10</v>
      </c>
      <c r="G126" s="86">
        <v>40582</v>
      </c>
      <c r="H126" s="85">
        <f>+G126+(365*1)</f>
        <v>40947</v>
      </c>
      <c r="I126" s="9" t="s">
        <v>6</v>
      </c>
      <c r="J126" s="6">
        <v>2010</v>
      </c>
      <c r="K126" s="6" t="str">
        <f t="shared" si="4"/>
        <v>2010 PKS</v>
      </c>
    </row>
    <row r="127" spans="1:11" ht="60">
      <c r="A127" s="44"/>
      <c r="B127" s="109" t="s">
        <v>229</v>
      </c>
      <c r="C127" s="5" t="s">
        <v>609</v>
      </c>
      <c r="D127" s="35" t="s">
        <v>590</v>
      </c>
      <c r="E127" s="7" t="s">
        <v>555</v>
      </c>
      <c r="F127" s="8" t="s">
        <v>591</v>
      </c>
      <c r="G127" s="86" t="s">
        <v>592</v>
      </c>
      <c r="H127" s="85" t="s">
        <v>593</v>
      </c>
      <c r="I127" s="9" t="s">
        <v>24</v>
      </c>
      <c r="J127" s="6">
        <v>2010</v>
      </c>
      <c r="K127" s="6" t="str">
        <f t="shared" si="4"/>
        <v>2010 PKS</v>
      </c>
    </row>
    <row r="128" spans="1:11" ht="15">
      <c r="A128" s="44">
        <v>71</v>
      </c>
      <c r="B128" s="109" t="s">
        <v>62</v>
      </c>
      <c r="C128" s="5" t="s">
        <v>25</v>
      </c>
      <c r="D128" s="35" t="s">
        <v>51</v>
      </c>
      <c r="E128" s="7" t="s">
        <v>555</v>
      </c>
      <c r="F128" s="8" t="s">
        <v>487</v>
      </c>
      <c r="G128" s="86">
        <v>39588</v>
      </c>
      <c r="H128" s="85">
        <f>+G128+(365*5)</f>
        <v>41413</v>
      </c>
      <c r="I128" s="5" t="s">
        <v>139</v>
      </c>
      <c r="J128" s="6">
        <v>2008</v>
      </c>
      <c r="K128" s="6" t="str">
        <f t="shared" si="4"/>
        <v>2008 MoU</v>
      </c>
    </row>
    <row r="129" spans="1:11" ht="45">
      <c r="A129" s="44">
        <v>72</v>
      </c>
      <c r="B129" s="109" t="s">
        <v>62</v>
      </c>
      <c r="C129" s="5" t="s">
        <v>488</v>
      </c>
      <c r="D129" s="35" t="s">
        <v>52</v>
      </c>
      <c r="E129" s="7" t="s">
        <v>555</v>
      </c>
      <c r="F129" s="8" t="s">
        <v>489</v>
      </c>
      <c r="G129" s="86">
        <v>39661</v>
      </c>
      <c r="H129" s="85">
        <f>+G129+(365*5)</f>
        <v>41486</v>
      </c>
      <c r="I129" s="9" t="s">
        <v>741</v>
      </c>
      <c r="J129" s="6">
        <v>2008</v>
      </c>
      <c r="K129" s="6" t="str">
        <f t="shared" si="4"/>
        <v>2008 MoU</v>
      </c>
    </row>
    <row r="130" spans="1:11" ht="15">
      <c r="A130" s="44">
        <v>73</v>
      </c>
      <c r="B130" s="109" t="s">
        <v>62</v>
      </c>
      <c r="C130" s="5" t="s">
        <v>189</v>
      </c>
      <c r="D130" s="35" t="s">
        <v>75</v>
      </c>
      <c r="E130" s="7" t="s">
        <v>555</v>
      </c>
      <c r="F130" s="8" t="s">
        <v>490</v>
      </c>
      <c r="G130" s="86">
        <v>39645</v>
      </c>
      <c r="H130" s="85">
        <f>+G130+(365*5)</f>
        <v>41470</v>
      </c>
      <c r="I130" s="9" t="s">
        <v>139</v>
      </c>
      <c r="J130" s="6">
        <v>2008</v>
      </c>
      <c r="K130" s="6" t="str">
        <f t="shared" si="4"/>
        <v>2008 MoU</v>
      </c>
    </row>
    <row r="131" spans="1:11" ht="14.25" customHeight="1">
      <c r="A131" s="44">
        <v>74</v>
      </c>
      <c r="B131" s="134" t="s">
        <v>62</v>
      </c>
      <c r="C131" s="43" t="s">
        <v>923</v>
      </c>
      <c r="D131" s="31" t="s">
        <v>924</v>
      </c>
      <c r="E131" s="31" t="s">
        <v>555</v>
      </c>
      <c r="F131" s="58" t="s">
        <v>925</v>
      </c>
      <c r="G131" s="117">
        <v>40686</v>
      </c>
      <c r="H131" s="52">
        <f>+G131+(365*5)</f>
        <v>42511</v>
      </c>
      <c r="I131" s="9" t="s">
        <v>139</v>
      </c>
      <c r="J131" s="6">
        <v>2011</v>
      </c>
      <c r="K131" s="6" t="str">
        <f>+J131&amp;" "&amp;B131</f>
        <v>2011 MoU</v>
      </c>
    </row>
    <row r="132" spans="1:11" ht="14.25" customHeight="1">
      <c r="A132" s="46">
        <v>75</v>
      </c>
      <c r="B132" s="110" t="s">
        <v>62</v>
      </c>
      <c r="C132" s="12" t="s">
        <v>492</v>
      </c>
      <c r="D132" s="36" t="s">
        <v>77</v>
      </c>
      <c r="E132" s="13" t="s">
        <v>555</v>
      </c>
      <c r="F132" s="14" t="s">
        <v>493</v>
      </c>
      <c r="G132" s="99">
        <v>39669</v>
      </c>
      <c r="H132" s="92">
        <f>+G132+(365*3)</f>
        <v>40764</v>
      </c>
      <c r="I132" s="15" t="s">
        <v>139</v>
      </c>
      <c r="J132" s="6">
        <v>2008</v>
      </c>
      <c r="K132" s="6" t="str">
        <f t="shared" si="4"/>
        <v>2008 MoU</v>
      </c>
    </row>
    <row r="133" spans="1:11" ht="15">
      <c r="A133" s="44">
        <v>76</v>
      </c>
      <c r="B133" s="109" t="s">
        <v>62</v>
      </c>
      <c r="C133" s="5" t="s">
        <v>742</v>
      </c>
      <c r="D133" s="35" t="s">
        <v>78</v>
      </c>
      <c r="E133" s="7" t="s">
        <v>555</v>
      </c>
      <c r="F133" s="8" t="s">
        <v>494</v>
      </c>
      <c r="G133" s="86">
        <v>39681</v>
      </c>
      <c r="H133" s="85">
        <f>+G133+(365*5)</f>
        <v>41506</v>
      </c>
      <c r="I133" s="9" t="s">
        <v>139</v>
      </c>
      <c r="J133" s="6">
        <v>2008</v>
      </c>
      <c r="K133" s="6" t="str">
        <f t="shared" si="4"/>
        <v>2008 MoU</v>
      </c>
    </row>
    <row r="134" spans="1:11" ht="45">
      <c r="A134" s="44"/>
      <c r="B134" s="109" t="s">
        <v>229</v>
      </c>
      <c r="C134" s="5" t="s">
        <v>742</v>
      </c>
      <c r="D134" s="35" t="s">
        <v>679</v>
      </c>
      <c r="E134" s="7" t="s">
        <v>555</v>
      </c>
      <c r="F134" s="8" t="s">
        <v>680</v>
      </c>
      <c r="G134" s="86">
        <v>39681</v>
      </c>
      <c r="H134" s="85">
        <f>+G134+(365*3)</f>
        <v>40776</v>
      </c>
      <c r="I134" s="9" t="s">
        <v>692</v>
      </c>
      <c r="J134" s="6">
        <v>2008</v>
      </c>
      <c r="K134" s="6" t="str">
        <f t="shared" si="4"/>
        <v>2008 PKS</v>
      </c>
    </row>
    <row r="135" spans="1:11" ht="28.5" customHeight="1">
      <c r="A135" s="44">
        <v>77</v>
      </c>
      <c r="B135" s="109" t="s">
        <v>62</v>
      </c>
      <c r="C135" s="5" t="s">
        <v>743</v>
      </c>
      <c r="D135" s="35" t="s">
        <v>80</v>
      </c>
      <c r="E135" s="7" t="s">
        <v>555</v>
      </c>
      <c r="F135" s="8" t="s">
        <v>496</v>
      </c>
      <c r="G135" s="86">
        <v>39706</v>
      </c>
      <c r="H135" s="85">
        <f>+G135+(365*5)</f>
        <v>41531</v>
      </c>
      <c r="I135" s="9" t="s">
        <v>139</v>
      </c>
      <c r="J135" s="6">
        <v>2008</v>
      </c>
      <c r="K135" s="6" t="str">
        <f t="shared" si="4"/>
        <v>2008 MoU</v>
      </c>
    </row>
    <row r="136" spans="1:11" ht="15">
      <c r="A136" s="44">
        <v>78</v>
      </c>
      <c r="B136" s="109" t="s">
        <v>62</v>
      </c>
      <c r="C136" s="5" t="s">
        <v>418</v>
      </c>
      <c r="D136" s="35" t="s">
        <v>81</v>
      </c>
      <c r="E136" s="7" t="s">
        <v>555</v>
      </c>
      <c r="F136" s="8" t="s">
        <v>497</v>
      </c>
      <c r="G136" s="86">
        <v>39729</v>
      </c>
      <c r="H136" s="85">
        <f>+G136+(365*5)</f>
        <v>41554</v>
      </c>
      <c r="I136" s="9" t="s">
        <v>139</v>
      </c>
      <c r="J136" s="6">
        <v>2008</v>
      </c>
      <c r="K136" s="6" t="str">
        <f t="shared" si="4"/>
        <v>2008 MoU</v>
      </c>
    </row>
    <row r="137" spans="1:11" ht="15">
      <c r="A137" s="44"/>
      <c r="B137" s="109" t="s">
        <v>229</v>
      </c>
      <c r="C137" s="5" t="s">
        <v>37</v>
      </c>
      <c r="D137" s="35" t="s">
        <v>686</v>
      </c>
      <c r="E137" s="7" t="s">
        <v>555</v>
      </c>
      <c r="F137" s="8" t="s">
        <v>38</v>
      </c>
      <c r="G137" s="86">
        <v>40448</v>
      </c>
      <c r="H137" s="85">
        <f>+G137+(365*1)</f>
        <v>40813</v>
      </c>
      <c r="I137" s="9" t="s">
        <v>744</v>
      </c>
      <c r="J137" s="6">
        <v>2010</v>
      </c>
      <c r="K137" s="6" t="str">
        <f t="shared" si="4"/>
        <v>2010 PKS</v>
      </c>
    </row>
    <row r="138" spans="1:11" ht="15">
      <c r="A138" s="44">
        <v>79</v>
      </c>
      <c r="B138" s="109" t="s">
        <v>62</v>
      </c>
      <c r="C138" s="5" t="s">
        <v>190</v>
      </c>
      <c r="D138" s="35" t="s">
        <v>82</v>
      </c>
      <c r="E138" s="7" t="s">
        <v>555</v>
      </c>
      <c r="F138" s="8" t="s">
        <v>498</v>
      </c>
      <c r="G138" s="86">
        <v>39745</v>
      </c>
      <c r="H138" s="85">
        <f>+G138+(365*5)</f>
        <v>41570</v>
      </c>
      <c r="I138" s="9" t="s">
        <v>139</v>
      </c>
      <c r="J138" s="6">
        <v>2008</v>
      </c>
      <c r="K138" s="6" t="str">
        <f t="shared" si="4"/>
        <v>2008 MoU</v>
      </c>
    </row>
    <row r="139" spans="1:11" ht="15">
      <c r="A139" s="44">
        <v>80</v>
      </c>
      <c r="B139" s="109" t="s">
        <v>62</v>
      </c>
      <c r="C139" s="51" t="s">
        <v>558</v>
      </c>
      <c r="D139" s="7" t="s">
        <v>681</v>
      </c>
      <c r="E139" s="7" t="s">
        <v>555</v>
      </c>
      <c r="F139" s="8"/>
      <c r="G139" s="89">
        <v>39628</v>
      </c>
      <c r="H139" s="85">
        <f>+G139+(365*5)</f>
        <v>41453</v>
      </c>
      <c r="I139" s="9" t="s">
        <v>139</v>
      </c>
      <c r="J139" s="6">
        <v>2008</v>
      </c>
      <c r="K139" s="6" t="str">
        <f t="shared" si="4"/>
        <v>2008 MoU</v>
      </c>
    </row>
    <row r="140" spans="1:11" ht="15">
      <c r="A140" s="44"/>
      <c r="B140" s="109" t="s">
        <v>229</v>
      </c>
      <c r="C140" s="51" t="s">
        <v>558</v>
      </c>
      <c r="D140" s="7" t="s">
        <v>560</v>
      </c>
      <c r="E140" s="7" t="s">
        <v>555</v>
      </c>
      <c r="F140" s="8" t="s">
        <v>559</v>
      </c>
      <c r="G140" s="89">
        <v>39647</v>
      </c>
      <c r="H140" s="85">
        <f>+G140+(365*3)</f>
        <v>40742</v>
      </c>
      <c r="I140" s="9" t="s">
        <v>167</v>
      </c>
      <c r="J140" s="6">
        <v>2008</v>
      </c>
      <c r="K140" s="6" t="str">
        <f t="shared" si="4"/>
        <v>2008 PKS</v>
      </c>
    </row>
    <row r="141" spans="1:11" ht="15">
      <c r="A141" s="44"/>
      <c r="B141" s="109" t="s">
        <v>229</v>
      </c>
      <c r="C141" s="51" t="s">
        <v>558</v>
      </c>
      <c r="D141" s="7" t="s">
        <v>13</v>
      </c>
      <c r="E141" s="7" t="s">
        <v>555</v>
      </c>
      <c r="F141" s="8" t="s">
        <v>14</v>
      </c>
      <c r="G141" s="89">
        <v>40582</v>
      </c>
      <c r="H141" s="85">
        <f>+G141+(365*1)</f>
        <v>40947</v>
      </c>
      <c r="I141" s="9" t="s">
        <v>6</v>
      </c>
      <c r="J141" s="6">
        <v>2011</v>
      </c>
      <c r="K141" s="6" t="str">
        <f t="shared" si="4"/>
        <v>2011 PKS</v>
      </c>
    </row>
    <row r="142" spans="1:11" ht="15">
      <c r="A142" s="44">
        <v>81</v>
      </c>
      <c r="B142" s="109" t="s">
        <v>62</v>
      </c>
      <c r="C142" s="43" t="s">
        <v>234</v>
      </c>
      <c r="D142" s="7" t="s">
        <v>235</v>
      </c>
      <c r="E142" s="10" t="s">
        <v>555</v>
      </c>
      <c r="F142" s="8" t="s">
        <v>236</v>
      </c>
      <c r="G142" s="90">
        <v>39869</v>
      </c>
      <c r="H142" s="85">
        <f>+G142+(365*5)</f>
        <v>41694</v>
      </c>
      <c r="I142" s="9" t="s">
        <v>139</v>
      </c>
      <c r="J142" s="6">
        <v>2009</v>
      </c>
      <c r="K142" s="6" t="str">
        <f t="shared" si="4"/>
        <v>2009 MoU</v>
      </c>
    </row>
    <row r="143" spans="1:11" ht="30">
      <c r="A143" s="44"/>
      <c r="B143" s="109" t="s">
        <v>229</v>
      </c>
      <c r="C143" s="43" t="s">
        <v>234</v>
      </c>
      <c r="D143" s="7" t="s">
        <v>237</v>
      </c>
      <c r="E143" s="10" t="s">
        <v>555</v>
      </c>
      <c r="F143" s="8" t="s">
        <v>238</v>
      </c>
      <c r="G143" s="90">
        <v>39869</v>
      </c>
      <c r="H143" s="85">
        <f>+G143+(365*5)</f>
        <v>41694</v>
      </c>
      <c r="I143" s="9" t="s">
        <v>170</v>
      </c>
      <c r="J143" s="6">
        <v>2009</v>
      </c>
      <c r="K143" s="6" t="str">
        <f aca="true" t="shared" si="6" ref="K143:K158">+J143&amp;" "&amp;B143</f>
        <v>2009 PKS</v>
      </c>
    </row>
    <row r="144" spans="1:11" ht="15">
      <c r="A144" s="44">
        <v>82</v>
      </c>
      <c r="B144" s="109" t="s">
        <v>62</v>
      </c>
      <c r="C144" s="43" t="s">
        <v>289</v>
      </c>
      <c r="D144" s="7" t="s">
        <v>682</v>
      </c>
      <c r="E144" s="10" t="s">
        <v>555</v>
      </c>
      <c r="F144" s="8" t="s">
        <v>290</v>
      </c>
      <c r="G144" s="90">
        <v>39940</v>
      </c>
      <c r="H144" s="85">
        <f>+G144+(365*5)</f>
        <v>41765</v>
      </c>
      <c r="I144" s="9" t="s">
        <v>139</v>
      </c>
      <c r="J144" s="6">
        <v>2009</v>
      </c>
      <c r="K144" s="6" t="str">
        <f t="shared" si="6"/>
        <v>2009 MoU</v>
      </c>
    </row>
    <row r="145" spans="1:11" ht="15">
      <c r="A145" s="44">
        <v>83</v>
      </c>
      <c r="B145" s="109" t="s">
        <v>62</v>
      </c>
      <c r="C145" s="43" t="s">
        <v>336</v>
      </c>
      <c r="D145" s="7" t="s">
        <v>337</v>
      </c>
      <c r="E145" s="10" t="s">
        <v>555</v>
      </c>
      <c r="F145" s="8" t="s">
        <v>338</v>
      </c>
      <c r="G145" s="90">
        <v>40035</v>
      </c>
      <c r="H145" s="85">
        <f>+G145+(365*3)</f>
        <v>41130</v>
      </c>
      <c r="I145" s="9" t="s">
        <v>139</v>
      </c>
      <c r="J145" s="6">
        <v>2009</v>
      </c>
      <c r="K145" s="6" t="str">
        <f t="shared" si="6"/>
        <v>2009 MoU</v>
      </c>
    </row>
    <row r="146" spans="1:11" ht="15">
      <c r="A146" s="44">
        <v>84</v>
      </c>
      <c r="B146" s="109" t="s">
        <v>62</v>
      </c>
      <c r="C146" s="43" t="s">
        <v>342</v>
      </c>
      <c r="D146" s="7" t="s">
        <v>349</v>
      </c>
      <c r="E146" s="10" t="s">
        <v>555</v>
      </c>
      <c r="F146" s="8" t="s">
        <v>350</v>
      </c>
      <c r="G146" s="90">
        <v>40017</v>
      </c>
      <c r="H146" s="85">
        <f>+G146+(365*5)</f>
        <v>41842</v>
      </c>
      <c r="I146" s="9" t="s">
        <v>139</v>
      </c>
      <c r="J146" s="6">
        <v>2009</v>
      </c>
      <c r="K146" s="6" t="str">
        <f t="shared" si="6"/>
        <v>2009 MoU</v>
      </c>
    </row>
    <row r="147" spans="1:11" ht="75">
      <c r="A147" s="44"/>
      <c r="B147" s="109" t="s">
        <v>229</v>
      </c>
      <c r="C147" s="43" t="s">
        <v>342</v>
      </c>
      <c r="D147" s="7" t="s">
        <v>349</v>
      </c>
      <c r="E147" s="10" t="s">
        <v>555</v>
      </c>
      <c r="F147" s="8" t="s">
        <v>350</v>
      </c>
      <c r="G147" s="90">
        <v>40017</v>
      </c>
      <c r="H147" s="85">
        <f>+G147+(365*5)</f>
        <v>41842</v>
      </c>
      <c r="I147" s="9" t="s">
        <v>683</v>
      </c>
      <c r="J147" s="6">
        <v>2009</v>
      </c>
      <c r="K147" s="6" t="str">
        <f t="shared" si="6"/>
        <v>2009 PKS</v>
      </c>
    </row>
    <row r="148" spans="1:11" ht="15">
      <c r="A148" s="44">
        <v>85</v>
      </c>
      <c r="B148" s="109" t="s">
        <v>301</v>
      </c>
      <c r="C148" s="43" t="s">
        <v>685</v>
      </c>
      <c r="D148" s="7" t="s">
        <v>623</v>
      </c>
      <c r="E148" s="7" t="s">
        <v>555</v>
      </c>
      <c r="F148" s="8"/>
      <c r="G148" s="90">
        <v>40035</v>
      </c>
      <c r="H148" s="85">
        <f>+G148+(365*5)</f>
        <v>41860</v>
      </c>
      <c r="I148" s="9" t="s">
        <v>139</v>
      </c>
      <c r="J148" s="6">
        <v>2009</v>
      </c>
      <c r="K148" s="6" t="str">
        <f t="shared" si="6"/>
        <v>2009 ADD</v>
      </c>
    </row>
    <row r="149" spans="1:11" ht="15">
      <c r="A149" s="44">
        <v>86</v>
      </c>
      <c r="B149" s="109" t="s">
        <v>62</v>
      </c>
      <c r="C149" s="83" t="s">
        <v>369</v>
      </c>
      <c r="D149" s="7" t="s">
        <v>370</v>
      </c>
      <c r="E149" s="10" t="s">
        <v>555</v>
      </c>
      <c r="F149" s="8" t="s">
        <v>371</v>
      </c>
      <c r="G149" s="17">
        <v>40037</v>
      </c>
      <c r="H149" s="85">
        <f>+G149+(365*5)</f>
        <v>41862</v>
      </c>
      <c r="I149" s="9" t="s">
        <v>139</v>
      </c>
      <c r="J149" s="6">
        <v>2009</v>
      </c>
      <c r="K149" s="6" t="str">
        <f t="shared" si="6"/>
        <v>2009 MoU</v>
      </c>
    </row>
    <row r="150" spans="1:11" ht="30">
      <c r="A150" s="32"/>
      <c r="B150" s="109" t="s">
        <v>229</v>
      </c>
      <c r="C150" s="83" t="s">
        <v>369</v>
      </c>
      <c r="D150" s="7" t="s">
        <v>156</v>
      </c>
      <c r="E150" s="10"/>
      <c r="F150" s="8"/>
      <c r="G150" s="93">
        <v>40437</v>
      </c>
      <c r="H150" s="85">
        <f>+G150+(365*1)</f>
        <v>40802</v>
      </c>
      <c r="I150" s="9" t="s">
        <v>724</v>
      </c>
      <c r="J150" s="6">
        <v>2010</v>
      </c>
      <c r="K150" s="6" t="str">
        <f t="shared" si="6"/>
        <v>2010 PKS</v>
      </c>
    </row>
    <row r="151" spans="1:11" ht="30">
      <c r="A151" s="44">
        <v>87</v>
      </c>
      <c r="B151" s="109" t="s">
        <v>229</v>
      </c>
      <c r="C151" s="43" t="s">
        <v>55</v>
      </c>
      <c r="D151" s="7" t="s">
        <v>56</v>
      </c>
      <c r="E151" s="7" t="s">
        <v>555</v>
      </c>
      <c r="F151" s="8" t="s">
        <v>57</v>
      </c>
      <c r="G151" s="90">
        <v>40163</v>
      </c>
      <c r="H151" s="85">
        <f>+G151+(365*5)</f>
        <v>41988</v>
      </c>
      <c r="I151" s="9" t="s">
        <v>58</v>
      </c>
      <c r="J151" s="6">
        <v>2009</v>
      </c>
      <c r="K151" s="6" t="str">
        <f t="shared" si="6"/>
        <v>2009 PKS</v>
      </c>
    </row>
    <row r="152" spans="1:11" ht="30">
      <c r="A152" s="44">
        <v>88</v>
      </c>
      <c r="B152" s="109" t="s">
        <v>62</v>
      </c>
      <c r="C152" s="43" t="s">
        <v>484</v>
      </c>
      <c r="D152" s="7"/>
      <c r="E152" s="7"/>
      <c r="F152" s="8"/>
      <c r="G152" s="90">
        <v>39890</v>
      </c>
      <c r="H152" s="85">
        <f>+G152+(365*3)</f>
        <v>40985</v>
      </c>
      <c r="I152" s="9" t="s">
        <v>485</v>
      </c>
      <c r="J152" s="6">
        <v>2009</v>
      </c>
      <c r="K152" s="6" t="str">
        <f t="shared" si="6"/>
        <v>2009 MoU</v>
      </c>
    </row>
    <row r="153" spans="1:11" ht="15">
      <c r="A153" s="44">
        <v>89</v>
      </c>
      <c r="B153" s="109" t="s">
        <v>62</v>
      </c>
      <c r="C153" s="43" t="s">
        <v>567</v>
      </c>
      <c r="D153" s="7" t="s">
        <v>568</v>
      </c>
      <c r="E153" s="7" t="s">
        <v>555</v>
      </c>
      <c r="F153" s="8" t="s">
        <v>569</v>
      </c>
      <c r="G153" s="90">
        <v>40233</v>
      </c>
      <c r="H153" s="85">
        <f>+G153+(365*5)</f>
        <v>42058</v>
      </c>
      <c r="I153" s="9" t="s">
        <v>140</v>
      </c>
      <c r="J153" s="6">
        <v>2010</v>
      </c>
      <c r="K153" s="6" t="str">
        <f t="shared" si="6"/>
        <v>2010 MoU</v>
      </c>
    </row>
    <row r="154" spans="1:11" ht="15">
      <c r="A154" s="46">
        <v>90</v>
      </c>
      <c r="B154" s="110" t="s">
        <v>62</v>
      </c>
      <c r="C154" s="56" t="s">
        <v>402</v>
      </c>
      <c r="D154" s="13" t="s">
        <v>403</v>
      </c>
      <c r="E154" s="13" t="s">
        <v>555</v>
      </c>
      <c r="F154" s="14" t="s">
        <v>404</v>
      </c>
      <c r="G154" s="91">
        <v>39891</v>
      </c>
      <c r="H154" s="92">
        <f>+G154+(365*3)</f>
        <v>40986</v>
      </c>
      <c r="I154" s="15" t="s">
        <v>139</v>
      </c>
      <c r="J154" s="6">
        <v>2009</v>
      </c>
      <c r="K154" s="6" t="str">
        <f t="shared" si="6"/>
        <v>2009 MoU</v>
      </c>
    </row>
    <row r="155" spans="1:11" ht="15">
      <c r="A155" s="44">
        <v>91</v>
      </c>
      <c r="B155" s="109" t="s">
        <v>62</v>
      </c>
      <c r="C155" s="43" t="s">
        <v>105</v>
      </c>
      <c r="D155" s="7" t="s">
        <v>106</v>
      </c>
      <c r="E155" s="7" t="s">
        <v>555</v>
      </c>
      <c r="F155" s="8" t="s">
        <v>107</v>
      </c>
      <c r="G155" s="90">
        <v>40351</v>
      </c>
      <c r="H155" s="85">
        <f>+G155+(365*5)</f>
        <v>42176</v>
      </c>
      <c r="I155" s="9" t="s">
        <v>139</v>
      </c>
      <c r="J155" s="6">
        <v>2010</v>
      </c>
      <c r="K155" s="6" t="str">
        <f t="shared" si="6"/>
        <v>2010 MoU</v>
      </c>
    </row>
    <row r="156" spans="1:11" ht="75">
      <c r="A156" s="4"/>
      <c r="B156" s="109" t="s">
        <v>229</v>
      </c>
      <c r="C156" s="43" t="s">
        <v>105</v>
      </c>
      <c r="D156" s="7" t="s">
        <v>108</v>
      </c>
      <c r="E156" s="7" t="s">
        <v>555</v>
      </c>
      <c r="F156" s="8" t="s">
        <v>107</v>
      </c>
      <c r="G156" s="90">
        <v>40351</v>
      </c>
      <c r="H156" s="85">
        <f>+G156+(365*5)</f>
        <v>42176</v>
      </c>
      <c r="I156" s="9" t="s">
        <v>109</v>
      </c>
      <c r="J156" s="6">
        <v>2010</v>
      </c>
      <c r="K156" s="6" t="str">
        <f t="shared" si="6"/>
        <v>2010 PKS</v>
      </c>
    </row>
    <row r="157" spans="1:11" ht="75">
      <c r="A157" s="44">
        <v>92</v>
      </c>
      <c r="B157" s="109" t="s">
        <v>62</v>
      </c>
      <c r="C157" s="43" t="s">
        <v>704</v>
      </c>
      <c r="D157" s="7" t="s">
        <v>705</v>
      </c>
      <c r="E157" s="7" t="s">
        <v>555</v>
      </c>
      <c r="F157" s="8" t="s">
        <v>706</v>
      </c>
      <c r="G157" s="90">
        <v>40008</v>
      </c>
      <c r="H157" s="85">
        <f>+G157+(365*5)</f>
        <v>41833</v>
      </c>
      <c r="I157" s="9" t="s">
        <v>707</v>
      </c>
      <c r="J157" s="6">
        <v>2009</v>
      </c>
      <c r="K157" s="6" t="str">
        <f t="shared" si="6"/>
        <v>2009 MoU</v>
      </c>
    </row>
    <row r="158" spans="1:11" ht="15">
      <c r="A158" s="44">
        <v>93</v>
      </c>
      <c r="B158" s="109" t="s">
        <v>62</v>
      </c>
      <c r="C158" s="43" t="s">
        <v>429</v>
      </c>
      <c r="D158" s="7" t="s">
        <v>430</v>
      </c>
      <c r="E158" s="7" t="s">
        <v>555</v>
      </c>
      <c r="F158" s="8" t="s">
        <v>431</v>
      </c>
      <c r="G158" s="90">
        <v>40441</v>
      </c>
      <c r="H158" s="85">
        <f>+G158+(365*5)</f>
        <v>42266</v>
      </c>
      <c r="I158" s="9" t="s">
        <v>139</v>
      </c>
      <c r="J158" s="6">
        <v>2010</v>
      </c>
      <c r="K158" s="6" t="str">
        <f t="shared" si="6"/>
        <v>2010 MoU</v>
      </c>
    </row>
    <row r="160" spans="1:11" ht="15">
      <c r="A160" s="44">
        <v>95</v>
      </c>
      <c r="B160" s="109" t="s">
        <v>62</v>
      </c>
      <c r="C160" s="43" t="s">
        <v>914</v>
      </c>
      <c r="D160" s="7" t="s">
        <v>15</v>
      </c>
      <c r="E160" s="7" t="s">
        <v>555</v>
      </c>
      <c r="F160" s="8" t="s">
        <v>16</v>
      </c>
      <c r="G160" s="90">
        <v>40465</v>
      </c>
      <c r="H160" s="85">
        <f>+G160+(365*3)</f>
        <v>41560</v>
      </c>
      <c r="I160" s="9" t="s">
        <v>139</v>
      </c>
      <c r="J160" s="6">
        <v>2010</v>
      </c>
      <c r="K160" s="6" t="str">
        <f>+J160&amp;" "&amp;B160</f>
        <v>2010 MoU</v>
      </c>
    </row>
    <row r="161" spans="1:11" ht="15">
      <c r="A161" s="44">
        <v>96</v>
      </c>
      <c r="B161" s="109" t="s">
        <v>229</v>
      </c>
      <c r="C161" s="43" t="s">
        <v>17</v>
      </c>
      <c r="D161" s="7"/>
      <c r="E161" s="7"/>
      <c r="F161" s="8"/>
      <c r="G161" s="90">
        <v>40267</v>
      </c>
      <c r="H161" s="85">
        <f>+G161+(365*5)</f>
        <v>42092</v>
      </c>
      <c r="I161" s="9" t="s">
        <v>139</v>
      </c>
      <c r="J161" s="6">
        <v>2010</v>
      </c>
      <c r="K161" s="6" t="str">
        <f>+J161&amp;" "&amp;B161</f>
        <v>2010 PKS</v>
      </c>
    </row>
    <row r="162" spans="1:11" ht="15">
      <c r="A162" s="44">
        <v>97</v>
      </c>
      <c r="B162" s="109" t="s">
        <v>62</v>
      </c>
      <c r="C162" s="43" t="s">
        <v>18</v>
      </c>
      <c r="D162" s="7" t="s">
        <v>19</v>
      </c>
      <c r="E162" s="7" t="s">
        <v>555</v>
      </c>
      <c r="F162" s="8" t="s">
        <v>20</v>
      </c>
      <c r="G162" s="90">
        <v>40588</v>
      </c>
      <c r="H162" s="85">
        <f>+G162+(365*5)</f>
        <v>42413</v>
      </c>
      <c r="I162" s="9" t="s">
        <v>139</v>
      </c>
      <c r="J162" s="6">
        <v>2011</v>
      </c>
      <c r="K162" s="6" t="str">
        <f>+J162&amp;" "&amp;B162</f>
        <v>2011 MoU</v>
      </c>
    </row>
    <row r="164" spans="1:11" ht="15">
      <c r="A164" s="44">
        <v>99</v>
      </c>
      <c r="B164" s="109" t="s">
        <v>62</v>
      </c>
      <c r="C164" s="43" t="s">
        <v>761</v>
      </c>
      <c r="D164" s="7" t="s">
        <v>765</v>
      </c>
      <c r="E164" s="7" t="s">
        <v>555</v>
      </c>
      <c r="F164" s="8" t="s">
        <v>762</v>
      </c>
      <c r="G164" s="90">
        <v>40618</v>
      </c>
      <c r="H164" s="85">
        <f>+G164+(365*5)</f>
        <v>42443</v>
      </c>
      <c r="I164" s="9" t="s">
        <v>139</v>
      </c>
      <c r="J164" s="6">
        <v>2011</v>
      </c>
      <c r="K164" s="6" t="str">
        <f aca="true" t="shared" si="7" ref="K164:K195">+J164&amp;" "&amp;B164</f>
        <v>2011 MoU</v>
      </c>
    </row>
    <row r="165" spans="1:11" ht="15">
      <c r="A165" s="44">
        <v>100</v>
      </c>
      <c r="B165" s="109" t="s">
        <v>62</v>
      </c>
      <c r="C165" s="43" t="s">
        <v>763</v>
      </c>
      <c r="D165" s="7" t="s">
        <v>764</v>
      </c>
      <c r="E165" s="7" t="s">
        <v>555</v>
      </c>
      <c r="F165" s="8" t="s">
        <v>766</v>
      </c>
      <c r="G165" s="90">
        <v>40627</v>
      </c>
      <c r="H165" s="85">
        <f>+G165+(365*5)</f>
        <v>42452</v>
      </c>
      <c r="I165" s="9" t="s">
        <v>139</v>
      </c>
      <c r="J165" s="6">
        <v>2011</v>
      </c>
      <c r="K165" s="6" t="str">
        <f t="shared" si="7"/>
        <v>2011 MoU</v>
      </c>
    </row>
    <row r="166" spans="1:11" ht="15" customHeight="1">
      <c r="A166" s="44">
        <v>101</v>
      </c>
      <c r="B166" s="109" t="s">
        <v>229</v>
      </c>
      <c r="C166" s="43" t="s">
        <v>767</v>
      </c>
      <c r="D166" s="7" t="s">
        <v>768</v>
      </c>
      <c r="E166" s="7" t="s">
        <v>555</v>
      </c>
      <c r="F166" s="8" t="s">
        <v>769</v>
      </c>
      <c r="G166" s="90">
        <v>40602</v>
      </c>
      <c r="H166" s="85">
        <f>+G166+(365*1)</f>
        <v>40967</v>
      </c>
      <c r="I166" s="9" t="s">
        <v>978</v>
      </c>
      <c r="J166" s="6">
        <v>2011</v>
      </c>
      <c r="K166" s="6" t="str">
        <f t="shared" si="7"/>
        <v>2011 PKS</v>
      </c>
    </row>
    <row r="167" spans="1:11" ht="15" customHeight="1">
      <c r="A167" s="44"/>
      <c r="B167" s="136" t="s">
        <v>62</v>
      </c>
      <c r="C167" s="43" t="s">
        <v>767</v>
      </c>
      <c r="D167" s="7" t="s">
        <v>979</v>
      </c>
      <c r="E167" s="7" t="s">
        <v>555</v>
      </c>
      <c r="F167" s="8" t="s">
        <v>980</v>
      </c>
      <c r="G167" s="90">
        <v>40800</v>
      </c>
      <c r="H167" s="85">
        <f>+G167+(365*1)</f>
        <v>41165</v>
      </c>
      <c r="I167" s="9" t="s">
        <v>139</v>
      </c>
      <c r="J167" s="6">
        <v>2011</v>
      </c>
      <c r="K167" s="6" t="str">
        <f t="shared" si="7"/>
        <v>2011 MoU</v>
      </c>
    </row>
    <row r="168" spans="1:11" ht="15">
      <c r="A168" s="44">
        <v>102</v>
      </c>
      <c r="B168" s="134" t="s">
        <v>229</v>
      </c>
      <c r="C168" s="5" t="s">
        <v>537</v>
      </c>
      <c r="D168" s="7" t="s">
        <v>99</v>
      </c>
      <c r="E168" s="31" t="s">
        <v>555</v>
      </c>
      <c r="F168" s="8" t="s">
        <v>538</v>
      </c>
      <c r="G168" s="90">
        <v>39617</v>
      </c>
      <c r="H168" s="85">
        <f aca="true" t="shared" si="8" ref="H168:H174">+G168+(365*5)</f>
        <v>41442</v>
      </c>
      <c r="I168" s="9" t="s">
        <v>139</v>
      </c>
      <c r="J168" s="6">
        <v>2008</v>
      </c>
      <c r="K168" s="6" t="str">
        <f t="shared" si="7"/>
        <v>2008 PKS</v>
      </c>
    </row>
    <row r="169" spans="1:11" ht="15">
      <c r="A169" s="44">
        <v>103</v>
      </c>
      <c r="B169" s="134" t="s">
        <v>229</v>
      </c>
      <c r="C169" s="43" t="s">
        <v>787</v>
      </c>
      <c r="D169" s="7" t="s">
        <v>303</v>
      </c>
      <c r="E169" s="31" t="s">
        <v>555</v>
      </c>
      <c r="F169" s="8" t="s">
        <v>372</v>
      </c>
      <c r="G169" s="90">
        <v>40035</v>
      </c>
      <c r="H169" s="85">
        <f t="shared" si="8"/>
        <v>41860</v>
      </c>
      <c r="I169" s="9" t="s">
        <v>139</v>
      </c>
      <c r="J169" s="6">
        <v>2009</v>
      </c>
      <c r="K169" s="6" t="str">
        <f t="shared" si="7"/>
        <v>2009 PKS</v>
      </c>
    </row>
    <row r="170" spans="1:11" ht="15">
      <c r="A170" s="44"/>
      <c r="B170" s="134" t="s">
        <v>301</v>
      </c>
      <c r="C170" s="43" t="s">
        <v>787</v>
      </c>
      <c r="D170" s="7" t="s">
        <v>303</v>
      </c>
      <c r="E170" s="31" t="s">
        <v>555</v>
      </c>
      <c r="F170" s="8" t="s">
        <v>302</v>
      </c>
      <c r="G170" s="90">
        <v>40036</v>
      </c>
      <c r="H170" s="85">
        <f t="shared" si="8"/>
        <v>41861</v>
      </c>
      <c r="I170" s="9" t="s">
        <v>139</v>
      </c>
      <c r="J170" s="6">
        <v>2009</v>
      </c>
      <c r="K170" s="6" t="str">
        <f t="shared" si="7"/>
        <v>2009 ADD</v>
      </c>
    </row>
    <row r="171" spans="1:11" ht="15">
      <c r="A171" s="44">
        <v>104</v>
      </c>
      <c r="B171" s="134" t="s">
        <v>229</v>
      </c>
      <c r="C171" s="43" t="s">
        <v>376</v>
      </c>
      <c r="D171" s="7" t="s">
        <v>303</v>
      </c>
      <c r="E171" s="31" t="s">
        <v>555</v>
      </c>
      <c r="F171" s="8" t="s">
        <v>377</v>
      </c>
      <c r="G171" s="90">
        <v>39938</v>
      </c>
      <c r="H171" s="85">
        <f t="shared" si="8"/>
        <v>41763</v>
      </c>
      <c r="I171" s="9" t="s">
        <v>139</v>
      </c>
      <c r="J171" s="6">
        <v>2009</v>
      </c>
      <c r="K171" s="6" t="str">
        <f t="shared" si="7"/>
        <v>2009 PKS</v>
      </c>
    </row>
    <row r="172" spans="1:11" ht="15">
      <c r="A172" s="44">
        <v>105</v>
      </c>
      <c r="B172" s="134" t="s">
        <v>229</v>
      </c>
      <c r="C172" s="43" t="s">
        <v>378</v>
      </c>
      <c r="D172" s="7" t="s">
        <v>379</v>
      </c>
      <c r="E172" s="31" t="s">
        <v>555</v>
      </c>
      <c r="F172" s="8" t="s">
        <v>380</v>
      </c>
      <c r="G172" s="90">
        <v>39938</v>
      </c>
      <c r="H172" s="85">
        <f t="shared" si="8"/>
        <v>41763</v>
      </c>
      <c r="I172" s="9" t="s">
        <v>139</v>
      </c>
      <c r="J172" s="6">
        <v>2009</v>
      </c>
      <c r="K172" s="6" t="str">
        <f t="shared" si="7"/>
        <v>2009 PKS</v>
      </c>
    </row>
    <row r="173" spans="1:11" ht="15">
      <c r="A173" s="44">
        <v>106</v>
      </c>
      <c r="B173" s="134" t="s">
        <v>229</v>
      </c>
      <c r="C173" s="43" t="s">
        <v>394</v>
      </c>
      <c r="D173" s="31" t="s">
        <v>311</v>
      </c>
      <c r="E173" s="31" t="s">
        <v>555</v>
      </c>
      <c r="F173" s="58" t="s">
        <v>395</v>
      </c>
      <c r="G173" s="52">
        <v>39938</v>
      </c>
      <c r="H173" s="52">
        <f t="shared" si="8"/>
        <v>41763</v>
      </c>
      <c r="I173" s="9" t="s">
        <v>139</v>
      </c>
      <c r="J173" s="6">
        <v>2009</v>
      </c>
      <c r="K173" s="6" t="str">
        <f t="shared" si="7"/>
        <v>2009 PKS</v>
      </c>
    </row>
    <row r="174" spans="1:11" ht="15">
      <c r="A174" s="44">
        <v>107</v>
      </c>
      <c r="B174" s="134" t="s">
        <v>229</v>
      </c>
      <c r="C174" s="43" t="s">
        <v>399</v>
      </c>
      <c r="D174" s="31" t="s">
        <v>312</v>
      </c>
      <c r="E174" s="31" t="s">
        <v>555</v>
      </c>
      <c r="F174" s="58" t="s">
        <v>313</v>
      </c>
      <c r="G174" s="52">
        <v>40035</v>
      </c>
      <c r="H174" s="52">
        <f t="shared" si="8"/>
        <v>41860</v>
      </c>
      <c r="I174" s="9" t="s">
        <v>139</v>
      </c>
      <c r="J174" s="6">
        <v>2009</v>
      </c>
      <c r="K174" s="6" t="str">
        <f t="shared" si="7"/>
        <v>2009 PKS</v>
      </c>
    </row>
    <row r="175" spans="1:11" ht="15">
      <c r="A175" s="44">
        <v>108</v>
      </c>
      <c r="B175" s="134" t="s">
        <v>229</v>
      </c>
      <c r="C175" s="43" t="s">
        <v>400</v>
      </c>
      <c r="D175" s="31" t="s">
        <v>314</v>
      </c>
      <c r="E175" s="31" t="s">
        <v>555</v>
      </c>
      <c r="F175" s="58" t="s">
        <v>315</v>
      </c>
      <c r="G175" s="52">
        <v>40032</v>
      </c>
      <c r="H175" s="52">
        <f>+G175+(365*2)</f>
        <v>40762</v>
      </c>
      <c r="I175" s="9" t="s">
        <v>139</v>
      </c>
      <c r="J175" s="6">
        <v>2009</v>
      </c>
      <c r="K175" s="6" t="str">
        <f t="shared" si="7"/>
        <v>2009 PKS</v>
      </c>
    </row>
    <row r="176" spans="1:11" ht="15">
      <c r="A176" s="44">
        <v>109</v>
      </c>
      <c r="B176" s="134" t="s">
        <v>301</v>
      </c>
      <c r="C176" s="43" t="s">
        <v>401</v>
      </c>
      <c r="D176" s="31" t="s">
        <v>539</v>
      </c>
      <c r="E176" s="31" t="s">
        <v>555</v>
      </c>
      <c r="F176" s="58"/>
      <c r="G176" s="52">
        <v>40035</v>
      </c>
      <c r="H176" s="52">
        <f aca="true" t="shared" si="9" ref="H176:H186">+G176+(365*5)</f>
        <v>41860</v>
      </c>
      <c r="I176" s="9" t="s">
        <v>139</v>
      </c>
      <c r="J176" s="6">
        <v>2009</v>
      </c>
      <c r="K176" s="6" t="str">
        <f t="shared" si="7"/>
        <v>2009 ADD</v>
      </c>
    </row>
    <row r="177" spans="1:11" ht="15">
      <c r="A177" s="44">
        <v>110</v>
      </c>
      <c r="B177" s="134" t="s">
        <v>301</v>
      </c>
      <c r="C177" s="43" t="s">
        <v>316</v>
      </c>
      <c r="D177" s="31" t="s">
        <v>311</v>
      </c>
      <c r="E177" s="31" t="s">
        <v>555</v>
      </c>
      <c r="F177" s="58"/>
      <c r="G177" s="52">
        <v>40035</v>
      </c>
      <c r="H177" s="52">
        <f t="shared" si="9"/>
        <v>41860</v>
      </c>
      <c r="I177" s="9" t="s">
        <v>139</v>
      </c>
      <c r="J177" s="6">
        <v>2009</v>
      </c>
      <c r="K177" s="6" t="str">
        <f t="shared" si="7"/>
        <v>2009 ADD</v>
      </c>
    </row>
    <row r="178" spans="1:11" ht="15">
      <c r="A178" s="46">
        <v>111</v>
      </c>
      <c r="B178" s="137" t="s">
        <v>301</v>
      </c>
      <c r="C178" s="56" t="s">
        <v>405</v>
      </c>
      <c r="D178" s="97" t="s">
        <v>311</v>
      </c>
      <c r="E178" s="97" t="s">
        <v>555</v>
      </c>
      <c r="F178" s="98" t="s">
        <v>317</v>
      </c>
      <c r="G178" s="53">
        <v>40035</v>
      </c>
      <c r="H178" s="53">
        <f t="shared" si="9"/>
        <v>41860</v>
      </c>
      <c r="I178" s="15" t="s">
        <v>139</v>
      </c>
      <c r="J178" s="6">
        <v>2009</v>
      </c>
      <c r="K178" s="6" t="str">
        <f t="shared" si="7"/>
        <v>2009 ADD</v>
      </c>
    </row>
    <row r="179" spans="1:11" ht="15">
      <c r="A179" s="44">
        <v>112</v>
      </c>
      <c r="B179" s="134" t="s">
        <v>301</v>
      </c>
      <c r="C179" s="43" t="s">
        <v>788</v>
      </c>
      <c r="D179" s="31" t="s">
        <v>311</v>
      </c>
      <c r="E179" s="31" t="s">
        <v>555</v>
      </c>
      <c r="F179" s="58" t="s">
        <v>319</v>
      </c>
      <c r="G179" s="52">
        <v>40035</v>
      </c>
      <c r="H179" s="52">
        <f t="shared" si="9"/>
        <v>41860</v>
      </c>
      <c r="I179" s="9" t="s">
        <v>139</v>
      </c>
      <c r="J179" s="6">
        <v>2009</v>
      </c>
      <c r="K179" s="6" t="str">
        <f t="shared" si="7"/>
        <v>2009 ADD</v>
      </c>
    </row>
    <row r="180" spans="1:11" ht="15">
      <c r="A180" s="44">
        <v>113</v>
      </c>
      <c r="B180" s="134" t="s">
        <v>229</v>
      </c>
      <c r="C180" s="43" t="s">
        <v>205</v>
      </c>
      <c r="D180" s="31" t="s">
        <v>318</v>
      </c>
      <c r="E180" s="31" t="s">
        <v>555</v>
      </c>
      <c r="F180" s="58"/>
      <c r="G180" s="52">
        <v>40101</v>
      </c>
      <c r="H180" s="52">
        <f t="shared" si="9"/>
        <v>41926</v>
      </c>
      <c r="I180" s="9" t="s">
        <v>139</v>
      </c>
      <c r="J180" s="6">
        <v>2009</v>
      </c>
      <c r="K180" s="6" t="str">
        <f t="shared" si="7"/>
        <v>2009 PKS</v>
      </c>
    </row>
    <row r="181" spans="1:11" ht="15" customHeight="1">
      <c r="A181" s="44">
        <v>114</v>
      </c>
      <c r="B181" s="134" t="s">
        <v>62</v>
      </c>
      <c r="C181" s="43" t="s">
        <v>992</v>
      </c>
      <c r="D181" s="61" t="s">
        <v>993</v>
      </c>
      <c r="E181" s="31" t="s">
        <v>555</v>
      </c>
      <c r="F181" s="58" t="s">
        <v>994</v>
      </c>
      <c r="G181" s="117">
        <v>40763</v>
      </c>
      <c r="H181" s="52">
        <f t="shared" si="9"/>
        <v>42588</v>
      </c>
      <c r="I181" s="9" t="s">
        <v>139</v>
      </c>
      <c r="J181" s="6">
        <v>2011</v>
      </c>
      <c r="K181" s="6" t="str">
        <f t="shared" si="7"/>
        <v>2011 MoU</v>
      </c>
    </row>
    <row r="182" spans="1:11" ht="15" customHeight="1">
      <c r="A182" s="44"/>
      <c r="B182" s="134" t="s">
        <v>229</v>
      </c>
      <c r="C182" s="43" t="s">
        <v>854</v>
      </c>
      <c r="D182" s="61" t="s">
        <v>499</v>
      </c>
      <c r="E182" s="31" t="s">
        <v>555</v>
      </c>
      <c r="F182" s="58" t="s">
        <v>196</v>
      </c>
      <c r="G182" s="47">
        <v>39499</v>
      </c>
      <c r="H182" s="52">
        <f>+G182+(365*5)</f>
        <v>41324</v>
      </c>
      <c r="I182" s="9" t="s">
        <v>139</v>
      </c>
      <c r="J182" s="6">
        <v>2008</v>
      </c>
      <c r="K182" s="6" t="str">
        <f t="shared" si="7"/>
        <v>2008 PKS</v>
      </c>
    </row>
    <row r="183" spans="1:11" ht="15" customHeight="1">
      <c r="A183" s="44">
        <v>115</v>
      </c>
      <c r="B183" s="134" t="s">
        <v>62</v>
      </c>
      <c r="C183" s="43" t="s">
        <v>824</v>
      </c>
      <c r="D183" s="31" t="s">
        <v>825</v>
      </c>
      <c r="E183" s="31" t="s">
        <v>555</v>
      </c>
      <c r="F183" s="58" t="s">
        <v>826</v>
      </c>
      <c r="G183" s="117">
        <v>40613</v>
      </c>
      <c r="H183" s="52">
        <f t="shared" si="9"/>
        <v>42438</v>
      </c>
      <c r="I183" s="9" t="s">
        <v>139</v>
      </c>
      <c r="J183" s="6">
        <v>2011</v>
      </c>
      <c r="K183" s="6" t="str">
        <f t="shared" si="7"/>
        <v>2011 MoU</v>
      </c>
    </row>
    <row r="184" spans="1:11" ht="15" customHeight="1">
      <c r="A184" s="44">
        <v>116</v>
      </c>
      <c r="B184" s="134" t="s">
        <v>62</v>
      </c>
      <c r="C184" s="43" t="s">
        <v>829</v>
      </c>
      <c r="D184" s="31" t="s">
        <v>830</v>
      </c>
      <c r="E184" s="31" t="s">
        <v>555</v>
      </c>
      <c r="F184" s="58" t="s">
        <v>831</v>
      </c>
      <c r="G184" s="117">
        <v>40651</v>
      </c>
      <c r="H184" s="52">
        <f t="shared" si="9"/>
        <v>42476</v>
      </c>
      <c r="I184" s="9" t="s">
        <v>139</v>
      </c>
      <c r="J184" s="6">
        <v>2011</v>
      </c>
      <c r="K184" s="6" t="str">
        <f t="shared" si="7"/>
        <v>2011 MoU</v>
      </c>
    </row>
    <row r="185" spans="1:11" ht="15" customHeight="1">
      <c r="A185" s="44">
        <v>117</v>
      </c>
      <c r="B185" s="134" t="s">
        <v>62</v>
      </c>
      <c r="C185" s="43" t="s">
        <v>838</v>
      </c>
      <c r="D185" s="31" t="s">
        <v>839</v>
      </c>
      <c r="E185" s="31" t="s">
        <v>555</v>
      </c>
      <c r="F185" s="58" t="s">
        <v>840</v>
      </c>
      <c r="G185" s="117">
        <v>39391</v>
      </c>
      <c r="H185" s="52">
        <f t="shared" si="9"/>
        <v>41216</v>
      </c>
      <c r="I185" s="9" t="s">
        <v>139</v>
      </c>
      <c r="J185" s="6">
        <v>2007</v>
      </c>
      <c r="K185" s="6" t="str">
        <f t="shared" si="7"/>
        <v>2007 MoU</v>
      </c>
    </row>
    <row r="186" spans="1:11" ht="15" customHeight="1">
      <c r="A186" s="44">
        <v>118</v>
      </c>
      <c r="B186" s="134" t="s">
        <v>62</v>
      </c>
      <c r="C186" s="43" t="s">
        <v>855</v>
      </c>
      <c r="D186" s="31" t="s">
        <v>856</v>
      </c>
      <c r="E186" s="31"/>
      <c r="F186" s="58" t="s">
        <v>857</v>
      </c>
      <c r="G186" s="117">
        <v>39742</v>
      </c>
      <c r="H186" s="52">
        <f t="shared" si="9"/>
        <v>41567</v>
      </c>
      <c r="I186" s="9" t="s">
        <v>139</v>
      </c>
      <c r="J186" s="6">
        <v>2008</v>
      </c>
      <c r="K186" s="6" t="str">
        <f t="shared" si="7"/>
        <v>2008 MoU</v>
      </c>
    </row>
    <row r="187" spans="1:11" ht="15" customHeight="1">
      <c r="A187" s="44"/>
      <c r="B187" s="134" t="s">
        <v>229</v>
      </c>
      <c r="C187" s="43" t="s">
        <v>855</v>
      </c>
      <c r="D187" s="31" t="s">
        <v>976</v>
      </c>
      <c r="E187" s="31"/>
      <c r="F187" s="58" t="s">
        <v>977</v>
      </c>
      <c r="G187" s="117">
        <v>39769</v>
      </c>
      <c r="H187" s="52">
        <f>+G187+(365*5)</f>
        <v>41594</v>
      </c>
      <c r="I187" s="9" t="s">
        <v>139</v>
      </c>
      <c r="J187" s="6">
        <v>2008</v>
      </c>
      <c r="K187" s="6" t="str">
        <f t="shared" si="7"/>
        <v>2008 PKS</v>
      </c>
    </row>
    <row r="188" spans="1:11" ht="15" customHeight="1">
      <c r="A188" s="44">
        <v>119</v>
      </c>
      <c r="B188" s="134" t="s">
        <v>62</v>
      </c>
      <c r="C188" s="43" t="s">
        <v>908</v>
      </c>
      <c r="D188" s="31" t="s">
        <v>909</v>
      </c>
      <c r="E188" s="31" t="s">
        <v>555</v>
      </c>
      <c r="F188" s="58"/>
      <c r="G188" s="117">
        <v>40553</v>
      </c>
      <c r="H188" s="52">
        <f>+G188+(365*5)</f>
        <v>42378</v>
      </c>
      <c r="I188" s="9" t="s">
        <v>139</v>
      </c>
      <c r="J188" s="6">
        <v>2011</v>
      </c>
      <c r="K188" s="6" t="str">
        <f t="shared" si="7"/>
        <v>2011 MoU</v>
      </c>
    </row>
    <row r="189" spans="1:11" ht="15" customHeight="1">
      <c r="A189" s="44"/>
      <c r="B189" s="134" t="s">
        <v>229</v>
      </c>
      <c r="C189" s="43" t="s">
        <v>908</v>
      </c>
      <c r="D189" s="31" t="s">
        <v>1034</v>
      </c>
      <c r="E189" s="31" t="s">
        <v>555</v>
      </c>
      <c r="F189" s="58" t="s">
        <v>1035</v>
      </c>
      <c r="G189" s="117">
        <v>40840</v>
      </c>
      <c r="H189" s="52">
        <f>+G189+(365*1)</f>
        <v>41205</v>
      </c>
      <c r="I189" s="9" t="s">
        <v>1036</v>
      </c>
      <c r="J189" s="6">
        <v>2011</v>
      </c>
      <c r="K189" s="6" t="str">
        <f t="shared" si="7"/>
        <v>2011 PKS</v>
      </c>
    </row>
    <row r="190" spans="1:11" ht="45.75" customHeight="1">
      <c r="A190" s="44">
        <v>120</v>
      </c>
      <c r="B190" s="134" t="s">
        <v>62</v>
      </c>
      <c r="C190" s="51" t="s">
        <v>910</v>
      </c>
      <c r="D190" s="31" t="s">
        <v>911</v>
      </c>
      <c r="E190" s="31"/>
      <c r="F190" s="58"/>
      <c r="G190" s="117">
        <v>40675</v>
      </c>
      <c r="H190" s="52">
        <v>40908</v>
      </c>
      <c r="I190" s="9" t="s">
        <v>912</v>
      </c>
      <c r="J190" s="6">
        <v>2011</v>
      </c>
      <c r="K190" s="6" t="str">
        <f t="shared" si="7"/>
        <v>2011 MoU</v>
      </c>
    </row>
    <row r="191" spans="1:11" ht="15" customHeight="1">
      <c r="A191" s="44">
        <v>121</v>
      </c>
      <c r="B191" s="134" t="s">
        <v>62</v>
      </c>
      <c r="C191" s="43" t="s">
        <v>915</v>
      </c>
      <c r="D191" s="31" t="s">
        <v>947</v>
      </c>
      <c r="E191" s="31" t="s">
        <v>555</v>
      </c>
      <c r="F191" s="58" t="s">
        <v>916</v>
      </c>
      <c r="G191" s="117">
        <v>40674</v>
      </c>
      <c r="H191" s="52">
        <f>+G191+(365*5)</f>
        <v>42499</v>
      </c>
      <c r="I191" s="9" t="s">
        <v>139</v>
      </c>
      <c r="J191" s="6">
        <v>2011</v>
      </c>
      <c r="K191" s="6" t="str">
        <f t="shared" si="7"/>
        <v>2011 MoU</v>
      </c>
    </row>
    <row r="192" spans="1:11" ht="15" customHeight="1">
      <c r="A192" s="44">
        <v>122</v>
      </c>
      <c r="B192" s="134" t="s">
        <v>62</v>
      </c>
      <c r="C192" s="43" t="s">
        <v>917</v>
      </c>
      <c r="D192" s="31" t="s">
        <v>948</v>
      </c>
      <c r="E192" s="31" t="s">
        <v>555</v>
      </c>
      <c r="F192" s="58" t="s">
        <v>918</v>
      </c>
      <c r="G192" s="117">
        <v>40633</v>
      </c>
      <c r="H192" s="52">
        <f>+G192+(365*5)</f>
        <v>42458</v>
      </c>
      <c r="I192" s="9" t="s">
        <v>139</v>
      </c>
      <c r="J192" s="6">
        <v>2011</v>
      </c>
      <c r="K192" s="6" t="str">
        <f t="shared" si="7"/>
        <v>2011 MoU</v>
      </c>
    </row>
    <row r="193" spans="1:11" ht="15" customHeight="1">
      <c r="A193" s="44">
        <v>123</v>
      </c>
      <c r="B193" s="134" t="s">
        <v>229</v>
      </c>
      <c r="C193" s="43" t="s">
        <v>919</v>
      </c>
      <c r="D193" s="31" t="s">
        <v>920</v>
      </c>
      <c r="E193" s="31" t="s">
        <v>555</v>
      </c>
      <c r="F193" s="58" t="s">
        <v>921</v>
      </c>
      <c r="G193" s="117">
        <v>40639</v>
      </c>
      <c r="H193" s="52">
        <f>+G193+(365*5)</f>
        <v>42464</v>
      </c>
      <c r="I193" s="9" t="s">
        <v>922</v>
      </c>
      <c r="J193" s="6">
        <v>2011</v>
      </c>
      <c r="K193" s="6" t="str">
        <f t="shared" si="7"/>
        <v>2011 PKS</v>
      </c>
    </row>
    <row r="194" spans="1:11" ht="15" customHeight="1">
      <c r="A194" s="44"/>
      <c r="B194" s="134" t="s">
        <v>229</v>
      </c>
      <c r="C194" s="43" t="s">
        <v>919</v>
      </c>
      <c r="D194" s="31" t="s">
        <v>1055</v>
      </c>
      <c r="E194" s="31" t="s">
        <v>555</v>
      </c>
      <c r="F194" s="58" t="s">
        <v>1056</v>
      </c>
      <c r="G194" s="117">
        <v>40883</v>
      </c>
      <c r="H194" s="52">
        <f>+G194+(365*5)</f>
        <v>42708</v>
      </c>
      <c r="I194" s="9" t="s">
        <v>1057</v>
      </c>
      <c r="J194" s="6">
        <v>2011</v>
      </c>
      <c r="K194" s="6" t="str">
        <f t="shared" si="7"/>
        <v>2011 PKS</v>
      </c>
    </row>
    <row r="195" spans="1:11" ht="15" customHeight="1">
      <c r="A195" s="44">
        <v>124</v>
      </c>
      <c r="B195" s="134" t="s">
        <v>62</v>
      </c>
      <c r="C195" s="43" t="s">
        <v>943</v>
      </c>
      <c r="D195" s="31" t="s">
        <v>946</v>
      </c>
      <c r="E195" s="31" t="s">
        <v>555</v>
      </c>
      <c r="F195" s="58" t="s">
        <v>944</v>
      </c>
      <c r="G195" s="117">
        <v>40749</v>
      </c>
      <c r="H195" s="52">
        <f>+G195+(365*5)</f>
        <v>42574</v>
      </c>
      <c r="I195" s="9" t="s">
        <v>139</v>
      </c>
      <c r="J195" s="6">
        <v>2011</v>
      </c>
      <c r="K195" s="6" t="str">
        <f t="shared" si="7"/>
        <v>2011 MoU</v>
      </c>
    </row>
    <row r="196" spans="1:11" ht="63" customHeight="1">
      <c r="A196" s="44">
        <v>125</v>
      </c>
      <c r="B196" s="134" t="s">
        <v>62</v>
      </c>
      <c r="C196" s="43" t="s">
        <v>945</v>
      </c>
      <c r="D196" s="31" t="s">
        <v>949</v>
      </c>
      <c r="E196" s="31" t="s">
        <v>555</v>
      </c>
      <c r="F196" s="58" t="s">
        <v>950</v>
      </c>
      <c r="G196" s="117">
        <v>40765</v>
      </c>
      <c r="H196" s="52">
        <f>+G196+(365*1)</f>
        <v>41130</v>
      </c>
      <c r="I196" s="9" t="s">
        <v>951</v>
      </c>
      <c r="J196" s="6">
        <v>2011</v>
      </c>
      <c r="K196" s="6" t="str">
        <f aca="true" t="shared" si="10" ref="K196:K207">+J196&amp;" "&amp;B196</f>
        <v>2011 MoU</v>
      </c>
    </row>
    <row r="197" spans="1:11" ht="15" customHeight="1">
      <c r="A197" s="44">
        <v>126</v>
      </c>
      <c r="B197" s="134" t="s">
        <v>62</v>
      </c>
      <c r="C197" s="43" t="s">
        <v>952</v>
      </c>
      <c r="D197" s="31" t="s">
        <v>953</v>
      </c>
      <c r="E197" s="31" t="s">
        <v>555</v>
      </c>
      <c r="F197" s="58" t="s">
        <v>954</v>
      </c>
      <c r="G197" s="117">
        <v>40744</v>
      </c>
      <c r="H197" s="52">
        <f>+G197+(365*1)</f>
        <v>41109</v>
      </c>
      <c r="I197" s="9" t="s">
        <v>955</v>
      </c>
      <c r="J197" s="6">
        <v>2011</v>
      </c>
      <c r="K197" s="6" t="str">
        <f t="shared" si="10"/>
        <v>2011 MoU</v>
      </c>
    </row>
    <row r="198" spans="1:11" ht="15" customHeight="1">
      <c r="A198" s="44">
        <v>127</v>
      </c>
      <c r="B198" s="138" t="s">
        <v>62</v>
      </c>
      <c r="C198" s="9" t="s">
        <v>958</v>
      </c>
      <c r="D198" s="122" t="s">
        <v>959</v>
      </c>
      <c r="E198" s="7" t="s">
        <v>555</v>
      </c>
      <c r="F198" s="25" t="s">
        <v>960</v>
      </c>
      <c r="G198" s="117">
        <v>40748</v>
      </c>
      <c r="H198" s="52">
        <f>+G198+(365*5)</f>
        <v>42573</v>
      </c>
      <c r="I198" s="9" t="s">
        <v>139</v>
      </c>
      <c r="J198" s="6">
        <v>2011</v>
      </c>
      <c r="K198" s="6" t="str">
        <f t="shared" si="10"/>
        <v>2011 MoU</v>
      </c>
    </row>
    <row r="199" spans="1:11" ht="30">
      <c r="A199" s="44">
        <v>128</v>
      </c>
      <c r="B199" s="134" t="s">
        <v>229</v>
      </c>
      <c r="C199" s="43" t="s">
        <v>981</v>
      </c>
      <c r="D199" s="31" t="s">
        <v>982</v>
      </c>
      <c r="E199" s="31" t="s">
        <v>555</v>
      </c>
      <c r="F199" s="58" t="s">
        <v>555</v>
      </c>
      <c r="G199" s="117">
        <v>40773</v>
      </c>
      <c r="H199" s="52">
        <v>40803</v>
      </c>
      <c r="I199" s="9" t="s">
        <v>983</v>
      </c>
      <c r="J199" s="6">
        <v>2011</v>
      </c>
      <c r="K199" s="6" t="str">
        <f t="shared" si="10"/>
        <v>2011 PKS</v>
      </c>
    </row>
    <row r="200" spans="1:11" ht="15" customHeight="1">
      <c r="A200" s="44">
        <v>129</v>
      </c>
      <c r="B200" s="134" t="s">
        <v>62</v>
      </c>
      <c r="C200" s="43" t="s">
        <v>991</v>
      </c>
      <c r="D200" s="31" t="s">
        <v>995</v>
      </c>
      <c r="E200" s="31" t="s">
        <v>555</v>
      </c>
      <c r="F200" s="58" t="s">
        <v>996</v>
      </c>
      <c r="G200" s="117">
        <v>40777</v>
      </c>
      <c r="H200" s="52">
        <f>+G200+(365*5)</f>
        <v>42602</v>
      </c>
      <c r="I200" s="9" t="s">
        <v>139</v>
      </c>
      <c r="J200" s="6">
        <v>2011</v>
      </c>
      <c r="K200" s="6" t="str">
        <f t="shared" si="10"/>
        <v>2011 MoU</v>
      </c>
    </row>
    <row r="201" spans="1:11" ht="15" customHeight="1">
      <c r="A201" s="44">
        <v>130</v>
      </c>
      <c r="B201" s="134" t="s">
        <v>62</v>
      </c>
      <c r="C201" s="43" t="s">
        <v>1000</v>
      </c>
      <c r="D201" s="31" t="s">
        <v>1001</v>
      </c>
      <c r="E201" s="31" t="s">
        <v>555</v>
      </c>
      <c r="F201" s="58" t="s">
        <v>1002</v>
      </c>
      <c r="G201" s="117">
        <v>40470</v>
      </c>
      <c r="H201" s="52">
        <f>+G201+(365*5)</f>
        <v>42295</v>
      </c>
      <c r="I201" s="9" t="s">
        <v>139</v>
      </c>
      <c r="J201" s="6">
        <v>2010</v>
      </c>
      <c r="K201" s="6" t="str">
        <f t="shared" si="10"/>
        <v>2010 MoU</v>
      </c>
    </row>
    <row r="202" spans="1:11" ht="15" customHeight="1">
      <c r="A202" s="44">
        <v>131</v>
      </c>
      <c r="B202" s="134" t="s">
        <v>62</v>
      </c>
      <c r="C202" s="43" t="s">
        <v>1006</v>
      </c>
      <c r="D202" s="31" t="s">
        <v>1007</v>
      </c>
      <c r="E202" s="31" t="s">
        <v>555</v>
      </c>
      <c r="F202" s="58" t="s">
        <v>1008</v>
      </c>
      <c r="G202" s="117">
        <v>40182</v>
      </c>
      <c r="H202" s="52">
        <f>+G202+(365*5)</f>
        <v>42007</v>
      </c>
      <c r="I202" s="9" t="s">
        <v>139</v>
      </c>
      <c r="J202" s="6">
        <v>2010</v>
      </c>
      <c r="K202" s="6" t="str">
        <f t="shared" si="10"/>
        <v>2010 MoU</v>
      </c>
    </row>
    <row r="203" spans="1:11" ht="15" customHeight="1">
      <c r="A203" s="44"/>
      <c r="B203" s="134" t="s">
        <v>229</v>
      </c>
      <c r="C203" s="43" t="s">
        <v>1009</v>
      </c>
      <c r="D203" s="31" t="s">
        <v>1010</v>
      </c>
      <c r="E203" s="31" t="s">
        <v>555</v>
      </c>
      <c r="F203" s="58" t="s">
        <v>1011</v>
      </c>
      <c r="G203" s="117">
        <v>40182</v>
      </c>
      <c r="H203" s="52">
        <f>+G203+(365*5)</f>
        <v>42007</v>
      </c>
      <c r="I203" s="9" t="s">
        <v>139</v>
      </c>
      <c r="J203" s="6">
        <v>2010</v>
      </c>
      <c r="K203" s="6" t="str">
        <f t="shared" si="10"/>
        <v>2010 PKS</v>
      </c>
    </row>
    <row r="204" spans="1:11" ht="15" customHeight="1">
      <c r="A204" s="44">
        <v>132</v>
      </c>
      <c r="B204" s="134" t="s">
        <v>62</v>
      </c>
      <c r="C204" s="43" t="s">
        <v>1020</v>
      </c>
      <c r="D204" s="31" t="s">
        <v>1021</v>
      </c>
      <c r="E204" s="31" t="s">
        <v>555</v>
      </c>
      <c r="F204" s="58" t="s">
        <v>1022</v>
      </c>
      <c r="G204" s="117">
        <v>40821</v>
      </c>
      <c r="H204" s="52">
        <f>+G204+(365*3)</f>
        <v>41916</v>
      </c>
      <c r="I204" s="9" t="s">
        <v>139</v>
      </c>
      <c r="J204" s="6">
        <v>2011</v>
      </c>
      <c r="K204" s="6" t="str">
        <f t="shared" si="10"/>
        <v>2011 MoU</v>
      </c>
    </row>
    <row r="205" spans="1:11" ht="15" customHeight="1">
      <c r="A205" s="44"/>
      <c r="B205" s="134" t="s">
        <v>229</v>
      </c>
      <c r="C205" s="43" t="s">
        <v>1020</v>
      </c>
      <c r="D205" s="31" t="s">
        <v>1023</v>
      </c>
      <c r="E205" s="31"/>
      <c r="F205" s="58"/>
      <c r="G205" s="117">
        <v>40842</v>
      </c>
      <c r="H205" s="52">
        <v>40902</v>
      </c>
      <c r="I205" s="9" t="s">
        <v>1024</v>
      </c>
      <c r="J205" s="6">
        <v>2011</v>
      </c>
      <c r="K205" s="6" t="str">
        <f t="shared" si="10"/>
        <v>2011 PKS</v>
      </c>
    </row>
    <row r="206" spans="1:11" ht="15" customHeight="1">
      <c r="A206" s="44">
        <v>133</v>
      </c>
      <c r="B206" s="134" t="s">
        <v>62</v>
      </c>
      <c r="C206" s="43" t="s">
        <v>1028</v>
      </c>
      <c r="D206" s="31" t="s">
        <v>1029</v>
      </c>
      <c r="E206" s="31" t="s">
        <v>555</v>
      </c>
      <c r="F206" s="58" t="s">
        <v>1030</v>
      </c>
      <c r="G206" s="117">
        <v>40843</v>
      </c>
      <c r="H206" s="52">
        <f aca="true" t="shared" si="11" ref="H206:H211">+G206+(365*5)</f>
        <v>42668</v>
      </c>
      <c r="I206" s="9" t="s">
        <v>139</v>
      </c>
      <c r="J206" s="6">
        <v>2011</v>
      </c>
      <c r="K206" s="6" t="str">
        <f t="shared" si="10"/>
        <v>2011 MoU</v>
      </c>
    </row>
    <row r="207" spans="1:11" ht="15" customHeight="1">
      <c r="A207" s="44">
        <v>134</v>
      </c>
      <c r="B207" s="134" t="s">
        <v>62</v>
      </c>
      <c r="C207" s="43" t="s">
        <v>1031</v>
      </c>
      <c r="D207" s="31" t="s">
        <v>1032</v>
      </c>
      <c r="E207" s="31" t="s">
        <v>555</v>
      </c>
      <c r="F207" s="58" t="s">
        <v>1033</v>
      </c>
      <c r="G207" s="117">
        <v>40870</v>
      </c>
      <c r="H207" s="52">
        <f t="shared" si="11"/>
        <v>42695</v>
      </c>
      <c r="I207" s="9" t="s">
        <v>139</v>
      </c>
      <c r="J207" s="6">
        <v>2011</v>
      </c>
      <c r="K207" s="6" t="str">
        <f t="shared" si="10"/>
        <v>2011 MoU</v>
      </c>
    </row>
    <row r="208" spans="1:11" ht="15" customHeight="1">
      <c r="A208" s="44">
        <v>135</v>
      </c>
      <c r="B208" s="134" t="s">
        <v>62</v>
      </c>
      <c r="C208" s="43" t="s">
        <v>1037</v>
      </c>
      <c r="D208" s="31" t="s">
        <v>1038</v>
      </c>
      <c r="E208" s="31" t="s">
        <v>555</v>
      </c>
      <c r="F208" s="58" t="s">
        <v>1039</v>
      </c>
      <c r="G208" s="117">
        <v>40870</v>
      </c>
      <c r="H208" s="52">
        <f t="shared" si="11"/>
        <v>42695</v>
      </c>
      <c r="I208" s="9" t="s">
        <v>139</v>
      </c>
      <c r="J208" s="6">
        <v>2011</v>
      </c>
      <c r="K208" s="6" t="str">
        <f>+J208&amp;" "&amp;B208</f>
        <v>2011 MoU</v>
      </c>
    </row>
    <row r="209" spans="1:11" ht="15" customHeight="1">
      <c r="A209" s="44">
        <v>136</v>
      </c>
      <c r="B209" s="134" t="s">
        <v>62</v>
      </c>
      <c r="C209" s="43" t="s">
        <v>1040</v>
      </c>
      <c r="D209" s="31"/>
      <c r="E209" s="31" t="s">
        <v>555</v>
      </c>
      <c r="F209" s="58" t="s">
        <v>1041</v>
      </c>
      <c r="G209" s="117">
        <v>39400</v>
      </c>
      <c r="H209" s="52">
        <f t="shared" si="11"/>
        <v>41225</v>
      </c>
      <c r="I209" s="9" t="s">
        <v>139</v>
      </c>
      <c r="J209" s="6">
        <v>2011</v>
      </c>
      <c r="K209" s="6" t="str">
        <f>+J209&amp;" "&amp;B209</f>
        <v>2011 MoU</v>
      </c>
    </row>
    <row r="210" spans="1:11" ht="15" customHeight="1">
      <c r="A210" s="44">
        <v>137</v>
      </c>
      <c r="B210" s="134" t="s">
        <v>62</v>
      </c>
      <c r="C210" s="43" t="s">
        <v>1045</v>
      </c>
      <c r="D210" s="31" t="s">
        <v>1046</v>
      </c>
      <c r="E210" s="31" t="s">
        <v>555</v>
      </c>
      <c r="F210" s="58" t="s">
        <v>1047</v>
      </c>
      <c r="G210" s="117">
        <v>39401</v>
      </c>
      <c r="H210" s="52">
        <f t="shared" si="11"/>
        <v>41226</v>
      </c>
      <c r="I210" s="9" t="s">
        <v>139</v>
      </c>
      <c r="J210" s="6">
        <v>2011</v>
      </c>
      <c r="K210" s="6" t="str">
        <f>+J210&amp;" "&amp;B210</f>
        <v>2011 MoU</v>
      </c>
    </row>
    <row r="211" spans="1:11" ht="15" customHeight="1">
      <c r="A211" s="44">
        <v>138</v>
      </c>
      <c r="B211" s="134" t="s">
        <v>62</v>
      </c>
      <c r="C211" s="43" t="s">
        <v>1048</v>
      </c>
      <c r="D211" s="31" t="s">
        <v>1049</v>
      </c>
      <c r="E211" s="31" t="s">
        <v>555</v>
      </c>
      <c r="F211" s="58" t="s">
        <v>1050</v>
      </c>
      <c r="G211" s="117">
        <v>40892</v>
      </c>
      <c r="H211" s="52">
        <f t="shared" si="11"/>
        <v>42717</v>
      </c>
      <c r="I211" s="9" t="s">
        <v>139</v>
      </c>
      <c r="J211" s="6">
        <v>2011</v>
      </c>
      <c r="K211" s="6" t="str">
        <f>+J211&amp;" "&amp;B211</f>
        <v>2011 MoU</v>
      </c>
    </row>
    <row r="212" spans="1:9" ht="15" customHeight="1">
      <c r="A212" s="44"/>
      <c r="B212" s="134"/>
      <c r="C212" s="43"/>
      <c r="D212" s="31"/>
      <c r="E212" s="31"/>
      <c r="F212" s="58"/>
      <c r="G212" s="117"/>
      <c r="H212" s="52"/>
      <c r="I212" s="9"/>
    </row>
    <row r="213" spans="1:9" ht="15" customHeight="1">
      <c r="A213" s="44"/>
      <c r="B213" s="134"/>
      <c r="C213" s="43"/>
      <c r="D213" s="31"/>
      <c r="E213" s="31"/>
      <c r="F213" s="58"/>
      <c r="G213" s="117"/>
      <c r="H213" s="52"/>
      <c r="I213" s="9"/>
    </row>
    <row r="214" spans="1:9" ht="15" customHeight="1">
      <c r="A214" s="44"/>
      <c r="B214" s="134"/>
      <c r="C214" s="43"/>
      <c r="D214" s="31"/>
      <c r="E214" s="31"/>
      <c r="F214" s="58"/>
      <c r="G214" s="117"/>
      <c r="H214" s="52"/>
      <c r="I214" s="9"/>
    </row>
    <row r="215" spans="1:11" ht="15" customHeight="1">
      <c r="A215" s="44"/>
      <c r="B215" s="134"/>
      <c r="C215" s="43"/>
      <c r="D215" s="31"/>
      <c r="E215" s="31"/>
      <c r="F215" s="58"/>
      <c r="G215" s="117"/>
      <c r="H215" s="52"/>
      <c r="I215" s="9"/>
      <c r="K215" s="6">
        <f>1800000+4500000</f>
        <v>6300000</v>
      </c>
    </row>
    <row r="216" spans="1:9" ht="15" customHeight="1">
      <c r="A216" s="44"/>
      <c r="B216" s="134"/>
      <c r="C216" s="43"/>
      <c r="D216" s="31"/>
      <c r="E216" s="31"/>
      <c r="F216" s="58"/>
      <c r="G216" s="117"/>
      <c r="H216" s="52"/>
      <c r="I216" s="9"/>
    </row>
    <row r="217" spans="1:9" ht="15" customHeight="1">
      <c r="A217" s="44"/>
      <c r="B217" s="134"/>
      <c r="C217" s="43"/>
      <c r="D217" s="31"/>
      <c r="E217" s="31"/>
      <c r="F217" s="58"/>
      <c r="G217" s="117"/>
      <c r="H217" s="52"/>
      <c r="I217" s="9"/>
    </row>
    <row r="218" spans="1:9" ht="15" customHeight="1">
      <c r="A218" s="44"/>
      <c r="B218" s="134"/>
      <c r="C218" s="43"/>
      <c r="D218" s="31"/>
      <c r="E218" s="31"/>
      <c r="F218" s="58"/>
      <c r="G218" s="117"/>
      <c r="H218" s="52"/>
      <c r="I218" s="9"/>
    </row>
    <row r="219" spans="1:11" ht="15">
      <c r="A219" s="46"/>
      <c r="B219" s="110"/>
      <c r="C219" s="56"/>
      <c r="D219" s="13"/>
      <c r="E219" s="13"/>
      <c r="F219" s="14"/>
      <c r="G219" s="91"/>
      <c r="H219" s="92"/>
      <c r="I219" s="15"/>
      <c r="K219" s="6" t="str">
        <f aca="true" t="shared" si="12" ref="K219:K240">+J219&amp;" "&amp;B219</f>
        <v> </v>
      </c>
    </row>
    <row r="220" ht="15">
      <c r="K220" s="6" t="str">
        <f t="shared" si="12"/>
        <v> </v>
      </c>
    </row>
    <row r="221" ht="15">
      <c r="K221" s="6" t="str">
        <f t="shared" si="12"/>
        <v> </v>
      </c>
    </row>
    <row r="222" spans="7:11" ht="15">
      <c r="G222" s="131"/>
      <c r="H222" s="132"/>
      <c r="I222" s="31"/>
      <c r="K222" s="6" t="str">
        <f t="shared" si="12"/>
        <v> </v>
      </c>
    </row>
    <row r="223" ht="15">
      <c r="K223" s="6" t="str">
        <f t="shared" si="12"/>
        <v> </v>
      </c>
    </row>
    <row r="224" ht="15">
      <c r="K224" s="6" t="str">
        <f t="shared" si="12"/>
        <v> </v>
      </c>
    </row>
    <row r="225" ht="15">
      <c r="K225" s="6" t="str">
        <f t="shared" si="12"/>
        <v> </v>
      </c>
    </row>
    <row r="226" ht="15">
      <c r="K226" s="6" t="str">
        <f t="shared" si="12"/>
        <v> </v>
      </c>
    </row>
    <row r="227" ht="15">
      <c r="K227" s="6" t="str">
        <f t="shared" si="12"/>
        <v> </v>
      </c>
    </row>
    <row r="228" ht="15">
      <c r="K228" s="6" t="str">
        <f t="shared" si="12"/>
        <v> </v>
      </c>
    </row>
    <row r="229" ht="15">
      <c r="K229" s="6" t="str">
        <f t="shared" si="12"/>
        <v> </v>
      </c>
    </row>
    <row r="230" ht="15">
      <c r="K230" s="6" t="str">
        <f t="shared" si="12"/>
        <v> </v>
      </c>
    </row>
    <row r="231" ht="15">
      <c r="K231" s="6" t="str">
        <f t="shared" si="12"/>
        <v> </v>
      </c>
    </row>
    <row r="232" ht="15">
      <c r="K232" s="6" t="str">
        <f t="shared" si="12"/>
        <v> </v>
      </c>
    </row>
    <row r="233" ht="15">
      <c r="K233" s="6" t="str">
        <f t="shared" si="12"/>
        <v> </v>
      </c>
    </row>
    <row r="234" ht="15">
      <c r="K234" s="6" t="str">
        <f t="shared" si="12"/>
        <v> </v>
      </c>
    </row>
    <row r="235" ht="15">
      <c r="K235" s="6" t="str">
        <f t="shared" si="12"/>
        <v> </v>
      </c>
    </row>
    <row r="236" ht="15">
      <c r="K236" s="6" t="str">
        <f t="shared" si="12"/>
        <v> </v>
      </c>
    </row>
    <row r="237" ht="15">
      <c r="K237" s="6" t="str">
        <f t="shared" si="12"/>
        <v> </v>
      </c>
    </row>
    <row r="238" ht="15">
      <c r="K238" s="6" t="str">
        <f t="shared" si="12"/>
        <v> </v>
      </c>
    </row>
    <row r="239" ht="15">
      <c r="K239" s="6" t="str">
        <f t="shared" si="12"/>
        <v> </v>
      </c>
    </row>
    <row r="240" ht="15">
      <c r="K240" s="6" t="str">
        <f t="shared" si="12"/>
        <v> </v>
      </c>
    </row>
  </sheetData>
  <sheetProtection/>
  <mergeCells count="5">
    <mergeCell ref="A6:I6"/>
    <mergeCell ref="A5:I5"/>
    <mergeCell ref="A1:I1"/>
    <mergeCell ref="A2:I2"/>
    <mergeCell ref="D4:F4"/>
  </mergeCells>
  <hyperlinks>
    <hyperlink ref="B7" r:id="rId1" display="MoU"/>
    <hyperlink ref="B8" r:id="rId2" display="MoU"/>
    <hyperlink ref="B9" r:id="rId3" display="MoU"/>
    <hyperlink ref="B10" r:id="rId4" display="MoU"/>
    <hyperlink ref="B11" r:id="rId5" display="ADD"/>
    <hyperlink ref="B13" r:id="rId6" display="PKS"/>
    <hyperlink ref="B12" r:id="rId7" display="PKS"/>
    <hyperlink ref="B14" r:id="rId8" display="PKS"/>
    <hyperlink ref="B15" r:id="rId9" display="PKS"/>
    <hyperlink ref="B17" r:id="rId10" display="MoU"/>
    <hyperlink ref="B18" r:id="rId11" display="MoU"/>
    <hyperlink ref="B19" r:id="rId12" display="MoU"/>
    <hyperlink ref="B20" r:id="rId13" display="MoU"/>
    <hyperlink ref="B21" r:id="rId14" display="PKS"/>
    <hyperlink ref="B22" r:id="rId15" display="MoU"/>
    <hyperlink ref="B23" r:id="rId16" display="MoU"/>
    <hyperlink ref="B24" r:id="rId17" display="MoU"/>
    <hyperlink ref="B25" r:id="rId18" display="MoU"/>
    <hyperlink ref="B26" r:id="rId19" display="MoU"/>
    <hyperlink ref="B28" r:id="rId20" display="MoU"/>
    <hyperlink ref="B29" r:id="rId21" display="PKS"/>
    <hyperlink ref="B30" r:id="rId22" display="MoU"/>
    <hyperlink ref="B31" r:id="rId23" display="MoU"/>
    <hyperlink ref="B32" r:id="rId24" display="MoU"/>
    <hyperlink ref="B33" r:id="rId25" display="MoU"/>
    <hyperlink ref="B35" r:id="rId26" display="MoU"/>
    <hyperlink ref="B36" r:id="rId27" display="MoU"/>
    <hyperlink ref="B37" r:id="rId28" display="MoU"/>
    <hyperlink ref="B34" r:id="rId29" display="PKS"/>
    <hyperlink ref="B38" r:id="rId30" display="MoU"/>
    <hyperlink ref="B39" r:id="rId31" display="MoU"/>
    <hyperlink ref="B40" r:id="rId32" display="MoU"/>
    <hyperlink ref="B41" r:id="rId33" display="MoU"/>
    <hyperlink ref="B42" r:id="rId34" display="MoU"/>
    <hyperlink ref="B43" r:id="rId35" display="MoU"/>
    <hyperlink ref="B44" r:id="rId36" display="MoU"/>
    <hyperlink ref="B45" r:id="rId37" display="MoU"/>
    <hyperlink ref="B46" r:id="rId38" display="MoU"/>
    <hyperlink ref="B47" r:id="rId39" display="MoU"/>
    <hyperlink ref="B48" r:id="rId40" display="PKS"/>
    <hyperlink ref="B49" r:id="rId41" display="MoU"/>
    <hyperlink ref="B50" r:id="rId42" display="MoU"/>
    <hyperlink ref="B51" r:id="rId43" display="PKS"/>
    <hyperlink ref="B52" r:id="rId44" display="MoU"/>
    <hyperlink ref="B53" r:id="rId45" display="PKS"/>
    <hyperlink ref="B54" r:id="rId46" display="MoU"/>
    <hyperlink ref="B55" r:id="rId47" display="MoU"/>
    <hyperlink ref="B56" r:id="rId48" display="MoU"/>
    <hyperlink ref="B57" r:id="rId49" display="MoU"/>
    <hyperlink ref="B58" r:id="rId50" display="MoU"/>
    <hyperlink ref="B59" r:id="rId51" display="MoU"/>
    <hyperlink ref="B60" r:id="rId52" display="PKS"/>
    <hyperlink ref="B61" r:id="rId53" display="MoU"/>
    <hyperlink ref="B62" r:id="rId54" display="MoU"/>
    <hyperlink ref="B63" r:id="rId55" display="PKS"/>
    <hyperlink ref="B64" r:id="rId56" display="MoU"/>
    <hyperlink ref="B66" r:id="rId57" display="MoU"/>
    <hyperlink ref="B68" r:id="rId58" display="MoU"/>
    <hyperlink ref="B69" r:id="rId59" display="PKS"/>
    <hyperlink ref="B70" r:id="rId60" display="PKS"/>
    <hyperlink ref="B71" r:id="rId61" display="MoU"/>
    <hyperlink ref="B72" r:id="rId62" display="PKS"/>
    <hyperlink ref="B74" r:id="rId63" display="MoU"/>
    <hyperlink ref="B75" r:id="rId64" display="MoU"/>
    <hyperlink ref="B76" r:id="rId65" display="MoU"/>
    <hyperlink ref="B77" r:id="rId66" display="MoU"/>
    <hyperlink ref="B78" r:id="rId67" display="MoU"/>
    <hyperlink ref="B84" r:id="rId68" display="MoU"/>
    <hyperlink ref="B85" r:id="rId69" display="MoU"/>
    <hyperlink ref="B86" r:id="rId70" display="MoU"/>
    <hyperlink ref="B87" r:id="rId71" display="MoU"/>
    <hyperlink ref="B89" r:id="rId72" display="PKS"/>
    <hyperlink ref="B91" r:id="rId73" display="MoU"/>
    <hyperlink ref="B92" r:id="rId74" display="PKS"/>
    <hyperlink ref="B93" r:id="rId75" display="MoU"/>
    <hyperlink ref="B94" r:id="rId76" display="MoU"/>
    <hyperlink ref="B95" r:id="rId77" display="MoU"/>
    <hyperlink ref="B98" r:id="rId78" display="MoU"/>
    <hyperlink ref="B99" r:id="rId79" display="PKS"/>
    <hyperlink ref="B100" r:id="rId80" display="PKS"/>
    <hyperlink ref="B101" r:id="rId81" display="PKS"/>
    <hyperlink ref="B102" r:id="rId82" display="PKS"/>
    <hyperlink ref="B105" r:id="rId83" display="MoU"/>
    <hyperlink ref="B106" r:id="rId84" display="PKS"/>
    <hyperlink ref="B107" r:id="rId85" display="MoU"/>
    <hyperlink ref="B96" r:id="rId86" display="MoU"/>
    <hyperlink ref="B97" r:id="rId87" display="PKS"/>
    <hyperlink ref="B108" r:id="rId88" display="MoU"/>
    <hyperlink ref="B110" r:id="rId89" display="PKS"/>
    <hyperlink ref="B111" r:id="rId90" display="MoU"/>
    <hyperlink ref="B112" r:id="rId91" display="ADD"/>
    <hyperlink ref="B113" r:id="rId92" display="PKS"/>
    <hyperlink ref="B114" r:id="rId93" display="PKS"/>
    <hyperlink ref="B118" r:id="rId94" display="MoU"/>
    <hyperlink ref="B119" r:id="rId95" display="MoU"/>
    <hyperlink ref="B120" r:id="rId96" display="MoU"/>
    <hyperlink ref="B121" r:id="rId97" display="PKS"/>
    <hyperlink ref="B122" r:id="rId98" display="PKS"/>
    <hyperlink ref="B123" r:id="rId99" display="ADD"/>
    <hyperlink ref="B124" r:id="rId100" display="PKS"/>
    <hyperlink ref="B125" r:id="rId101" display="PKS"/>
    <hyperlink ref="B126" r:id="rId102" display="PKS"/>
    <hyperlink ref="B127" r:id="rId103" display="PKS"/>
    <hyperlink ref="B128" r:id="rId104" display="MoU"/>
    <hyperlink ref="B129" r:id="rId105" display="MoU"/>
    <hyperlink ref="B130" r:id="rId106" display="MoU"/>
    <hyperlink ref="B79" r:id="rId107" display="PKS"/>
    <hyperlink ref="B80" r:id="rId108" display="PKS"/>
    <hyperlink ref="B81" r:id="rId109" display="PKS"/>
    <hyperlink ref="B82" r:id="rId110" display="PKS"/>
    <hyperlink ref="B132" r:id="rId111" display="MoU"/>
    <hyperlink ref="B133" r:id="rId112" display="MoU"/>
    <hyperlink ref="B134" r:id="rId113" display="PKS"/>
    <hyperlink ref="B135" r:id="rId114" display="MoU"/>
    <hyperlink ref="B136" r:id="rId115" display="MoU"/>
    <hyperlink ref="B137" r:id="rId116" display="PKS"/>
    <hyperlink ref="B138" r:id="rId117" display="MoU"/>
    <hyperlink ref="B139" r:id="rId118" display="MoU"/>
    <hyperlink ref="B140" r:id="rId119" display="PKS"/>
    <hyperlink ref="B141" r:id="rId120" display="PKS"/>
    <hyperlink ref="B88" r:id="rId121" display="MoU"/>
    <hyperlink ref="B73" r:id="rId122" display="PKS"/>
    <hyperlink ref="B65" r:id="rId123" display="PKS"/>
    <hyperlink ref="B67" r:id="rId124" display="PKS"/>
    <hyperlink ref="B142" r:id="rId125" display="MoU"/>
    <hyperlink ref="B143" r:id="rId126" display="PKS"/>
    <hyperlink ref="B144" r:id="rId127" display="MoU"/>
    <hyperlink ref="B145" r:id="rId128" display="MoU"/>
    <hyperlink ref="B146" r:id="rId129" display="MoU"/>
    <hyperlink ref="B147" r:id="rId130" display="PKS"/>
    <hyperlink ref="B148" r:id="rId131" display="ADD"/>
    <hyperlink ref="B149" r:id="rId132" display="MoU"/>
    <hyperlink ref="B150" r:id="rId133" display="PKS"/>
    <hyperlink ref="B151" r:id="rId134" display="PKS"/>
    <hyperlink ref="B152" r:id="rId135" display="MoU"/>
    <hyperlink ref="B153" r:id="rId136" display="MoU"/>
    <hyperlink ref="B154" r:id="rId137" display="MoU"/>
    <hyperlink ref="B155" r:id="rId138" display="MoU"/>
    <hyperlink ref="B156" r:id="rId139" display="PKS"/>
    <hyperlink ref="B157" r:id="rId140" display="MoU"/>
    <hyperlink ref="B158" r:id="rId141" display="MoU"/>
    <hyperlink ref="B115" r:id="rId142" display="PKS"/>
    <hyperlink ref="B116" r:id="rId143" display="PKS"/>
    <hyperlink ref="B83" r:id="rId144" display="PKS"/>
    <hyperlink ref="B160" r:id="rId145" display="MoU"/>
    <hyperlink ref="B161" r:id="rId146" display="PKS"/>
    <hyperlink ref="B162" r:id="rId147" display="MoU"/>
    <hyperlink ref="B164" r:id="rId148" display="MoU"/>
    <hyperlink ref="B165" r:id="rId149" display="MoU"/>
    <hyperlink ref="B166" r:id="rId150" display="MoU"/>
    <hyperlink ref="B168" r:id="rId151" display="PKS"/>
    <hyperlink ref="B169" r:id="rId152" display="PKS"/>
    <hyperlink ref="B170" r:id="rId153" display="ADD"/>
    <hyperlink ref="B171" r:id="rId154" display="PKS"/>
    <hyperlink ref="B172" r:id="rId155" display="PKS"/>
    <hyperlink ref="B173" r:id="rId156" display="PKS"/>
    <hyperlink ref="B174" r:id="rId157" display="PKS"/>
    <hyperlink ref="B175" r:id="rId158" display="PKS"/>
    <hyperlink ref="B176" r:id="rId159" display="ADD"/>
    <hyperlink ref="B177" r:id="rId160" display="ADD"/>
    <hyperlink ref="B178" r:id="rId161" display="ADD"/>
    <hyperlink ref="B179" r:id="rId162" display="ADD"/>
    <hyperlink ref="B180" r:id="rId163" display="PKS"/>
    <hyperlink ref="B183" r:id="rId164" display="MoU"/>
    <hyperlink ref="B184" r:id="rId165" display="MoU"/>
    <hyperlink ref="B185" r:id="rId166" display="MoU"/>
    <hyperlink ref="B186" r:id="rId167" display="MoU"/>
    <hyperlink ref="B187" r:id="rId168" display="PKS"/>
    <hyperlink ref="B188" r:id="rId169" display="MoU"/>
    <hyperlink ref="B190" r:id="rId170" display="MoU"/>
    <hyperlink ref="B191" r:id="rId171" display="MoU"/>
    <hyperlink ref="B192" r:id="rId172" display="MoU"/>
    <hyperlink ref="B193" r:id="rId173" display="MoU"/>
    <hyperlink ref="B131" r:id="rId174" display="MoU"/>
    <hyperlink ref="B195" r:id="rId175" display="MoU"/>
    <hyperlink ref="B196" r:id="rId176" display="MoU"/>
    <hyperlink ref="B197" r:id="rId177" display="MoU"/>
    <hyperlink ref="B198" r:id="rId178" display="MoU"/>
    <hyperlink ref="B103" r:id="rId179" display="PKS"/>
    <hyperlink ref="B104" r:id="rId180" display="PKS"/>
    <hyperlink ref="B167" r:id="rId181" display="MoU"/>
    <hyperlink ref="B199" r:id="rId182" display="PKS"/>
    <hyperlink ref="B117" r:id="rId183" display="PKS"/>
    <hyperlink ref="B182" r:id="rId184" display="PKS"/>
    <hyperlink ref="B181" r:id="rId185" display="MoU"/>
    <hyperlink ref="B200" r:id="rId186" display="MoU"/>
    <hyperlink ref="B201" r:id="rId187" display="MoU"/>
    <hyperlink ref="B90" r:id="rId188" display="PKS"/>
    <hyperlink ref="B202" r:id="rId189" display="MoU"/>
    <hyperlink ref="B203" r:id="rId190" display="PKS"/>
    <hyperlink ref="B27" r:id="rId191" display="PKS"/>
    <hyperlink ref="B204" r:id="rId192" display="MoU"/>
    <hyperlink ref="B205" r:id="rId193" display="PKS"/>
    <hyperlink ref="B109" r:id="rId194" display="PKS"/>
    <hyperlink ref="B206" r:id="rId195" display="MoU"/>
    <hyperlink ref="B207" r:id="rId196" display="MoU"/>
    <hyperlink ref="B189" r:id="rId197" display="PKS"/>
    <hyperlink ref="B208" r:id="rId198" display="MoU"/>
    <hyperlink ref="B210" r:id="rId199" display="MoU"/>
    <hyperlink ref="B211" r:id="rId200" display="MoU"/>
    <hyperlink ref="B194" r:id="rId201" display="PKS"/>
  </hyperlinks>
  <printOptions/>
  <pageMargins left="0.36" right="0.14" top="0.56" bottom="0.28" header="0.22" footer="0.18"/>
  <pageSetup horizontalDpi="600" verticalDpi="600" orientation="landscape" paperSize="9" r:id="rId2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K57"/>
  <sheetViews>
    <sheetView showGridLines="0" zoomScaleSheetLayoutView="100" zoomScalePageLayoutView="0" workbookViewId="0" topLeftCell="A22">
      <selection activeCell="C33" sqref="C33"/>
    </sheetView>
  </sheetViews>
  <sheetFormatPr defaultColWidth="9.140625" defaultRowHeight="12.75"/>
  <cols>
    <col min="1" max="1" width="4.00390625" style="6" bestFit="1" customWidth="1"/>
    <col min="2" max="2" width="5.57421875" style="6" customWidth="1"/>
    <col min="3" max="3" width="37.7109375" style="34" customWidth="1"/>
    <col min="4" max="4" width="17.140625" style="22" customWidth="1"/>
    <col min="5" max="5" width="1.421875" style="6" bestFit="1" customWidth="1"/>
    <col min="6" max="6" width="23.140625" style="22" customWidth="1"/>
    <col min="7" max="7" width="15.8515625" style="22" customWidth="1"/>
    <col min="8" max="8" width="16.00390625" style="22" customWidth="1"/>
    <col min="9" max="9" width="24.140625" style="34" customWidth="1"/>
    <col min="10" max="11" width="0" style="6" hidden="1" customWidth="1"/>
    <col min="12" max="16384" width="9.140625" style="6" customWidth="1"/>
  </cols>
  <sheetData>
    <row r="1" spans="1:9" ht="28.5">
      <c r="A1" s="142" t="s">
        <v>752</v>
      </c>
      <c r="B1" s="142"/>
      <c r="C1" s="142"/>
      <c r="D1" s="142"/>
      <c r="E1" s="142"/>
      <c r="F1" s="142"/>
      <c r="G1" s="142"/>
      <c r="H1" s="142"/>
      <c r="I1" s="142"/>
    </row>
    <row r="2" spans="1:9" ht="15">
      <c r="A2" s="143"/>
      <c r="B2" s="143"/>
      <c r="C2" s="143"/>
      <c r="D2" s="143"/>
      <c r="E2" s="143"/>
      <c r="F2" s="143"/>
      <c r="G2" s="143"/>
      <c r="H2" s="143"/>
      <c r="I2" s="143"/>
    </row>
    <row r="3" spans="1:9" s="106" customFormat="1" ht="23.25" customHeight="1">
      <c r="A3" s="104" t="s">
        <v>279</v>
      </c>
      <c r="B3" s="105" t="s">
        <v>580</v>
      </c>
      <c r="C3" s="105" t="s">
        <v>280</v>
      </c>
      <c r="D3" s="144" t="s">
        <v>581</v>
      </c>
      <c r="E3" s="144"/>
      <c r="F3" s="144"/>
      <c r="G3" s="105" t="s">
        <v>565</v>
      </c>
      <c r="H3" s="105" t="s">
        <v>566</v>
      </c>
      <c r="I3" s="33" t="s">
        <v>582</v>
      </c>
    </row>
    <row r="4" spans="1:9" ht="17.25" customHeight="1">
      <c r="A4" s="139" t="s">
        <v>730</v>
      </c>
      <c r="B4" s="140"/>
      <c r="C4" s="140"/>
      <c r="D4" s="140"/>
      <c r="E4" s="140"/>
      <c r="F4" s="140"/>
      <c r="G4" s="140"/>
      <c r="H4" s="140"/>
      <c r="I4" s="141"/>
    </row>
    <row r="5" spans="1:9" ht="17.25" customHeight="1">
      <c r="A5" s="139" t="s">
        <v>757</v>
      </c>
      <c r="B5" s="140"/>
      <c r="C5" s="140"/>
      <c r="D5" s="140"/>
      <c r="E5" s="140"/>
      <c r="F5" s="140"/>
      <c r="G5" s="140"/>
      <c r="H5" s="140"/>
      <c r="I5" s="141"/>
    </row>
    <row r="6" spans="1:11" ht="15">
      <c r="A6" s="4">
        <v>1</v>
      </c>
      <c r="B6" s="113" t="s">
        <v>62</v>
      </c>
      <c r="C6" s="5" t="s">
        <v>755</v>
      </c>
      <c r="D6" s="23" t="s">
        <v>703</v>
      </c>
      <c r="E6" s="23" t="s">
        <v>555</v>
      </c>
      <c r="F6" s="25" t="s">
        <v>133</v>
      </c>
      <c r="G6" s="17">
        <v>38793</v>
      </c>
      <c r="H6" s="17">
        <f aca="true" t="shared" si="0" ref="H6:H21">+G6+(365*5)</f>
        <v>40618</v>
      </c>
      <c r="I6" s="9" t="s">
        <v>139</v>
      </c>
      <c r="J6" s="6">
        <v>2006</v>
      </c>
      <c r="K6" s="6" t="str">
        <f>+J6&amp;" "&amp;B6</f>
        <v>2006 MoU</v>
      </c>
    </row>
    <row r="7" spans="1:11" ht="15">
      <c r="A7" s="4">
        <v>2</v>
      </c>
      <c r="B7" s="113" t="s">
        <v>62</v>
      </c>
      <c r="C7" s="5" t="s">
        <v>150</v>
      </c>
      <c r="D7" s="23" t="s">
        <v>713</v>
      </c>
      <c r="E7" s="23" t="s">
        <v>555</v>
      </c>
      <c r="F7" s="25" t="s">
        <v>134</v>
      </c>
      <c r="G7" s="17">
        <v>38815</v>
      </c>
      <c r="H7" s="17">
        <f t="shared" si="0"/>
        <v>40640</v>
      </c>
      <c r="I7" s="9" t="s">
        <v>139</v>
      </c>
      <c r="J7" s="6">
        <v>2006</v>
      </c>
      <c r="K7" s="6" t="str">
        <f aca="true" t="shared" si="1" ref="K7:K57">+J7&amp;" "&amp;B7</f>
        <v>2006 MoU</v>
      </c>
    </row>
    <row r="8" spans="1:11" ht="15">
      <c r="A8" s="4"/>
      <c r="B8" s="113" t="s">
        <v>229</v>
      </c>
      <c r="C8" s="5" t="s">
        <v>150</v>
      </c>
      <c r="D8" s="23" t="s">
        <v>606</v>
      </c>
      <c r="E8" s="23" t="s">
        <v>555</v>
      </c>
      <c r="F8" s="25" t="s">
        <v>607</v>
      </c>
      <c r="G8" s="17">
        <v>38901</v>
      </c>
      <c r="H8" s="17">
        <f t="shared" si="0"/>
        <v>40726</v>
      </c>
      <c r="I8" s="9" t="s">
        <v>139</v>
      </c>
      <c r="J8" s="6">
        <v>2006</v>
      </c>
      <c r="K8" s="6" t="str">
        <f t="shared" si="1"/>
        <v>2006 PKS</v>
      </c>
    </row>
    <row r="9" spans="1:11" ht="15">
      <c r="A9" s="4">
        <v>3</v>
      </c>
      <c r="B9" s="113" t="s">
        <v>62</v>
      </c>
      <c r="C9" s="5" t="s">
        <v>546</v>
      </c>
      <c r="D9" s="23" t="s">
        <v>714</v>
      </c>
      <c r="E9" s="23" t="s">
        <v>555</v>
      </c>
      <c r="F9" s="25" t="s">
        <v>135</v>
      </c>
      <c r="G9" s="17">
        <v>38815</v>
      </c>
      <c r="H9" s="17">
        <f t="shared" si="0"/>
        <v>40640</v>
      </c>
      <c r="I9" s="9" t="s">
        <v>139</v>
      </c>
      <c r="J9" s="6">
        <v>2006</v>
      </c>
      <c r="K9" s="6" t="str">
        <f t="shared" si="1"/>
        <v>2006 MoU</v>
      </c>
    </row>
    <row r="10" spans="1:11" ht="15">
      <c r="A10" s="4">
        <v>4</v>
      </c>
      <c r="B10" s="113" t="s">
        <v>62</v>
      </c>
      <c r="C10" s="5" t="s">
        <v>136</v>
      </c>
      <c r="D10" s="23" t="s">
        <v>715</v>
      </c>
      <c r="E10" s="23" t="s">
        <v>555</v>
      </c>
      <c r="F10" s="25" t="s">
        <v>611</v>
      </c>
      <c r="G10" s="17">
        <v>38978</v>
      </c>
      <c r="H10" s="17">
        <f t="shared" si="0"/>
        <v>40803</v>
      </c>
      <c r="I10" s="9" t="s">
        <v>139</v>
      </c>
      <c r="J10" s="6">
        <v>2006</v>
      </c>
      <c r="K10" s="6" t="str">
        <f t="shared" si="1"/>
        <v>2006 MoU</v>
      </c>
    </row>
    <row r="11" spans="1:11" ht="15">
      <c r="A11" s="4"/>
      <c r="B11" s="113" t="s">
        <v>229</v>
      </c>
      <c r="C11" s="5" t="s">
        <v>136</v>
      </c>
      <c r="D11" s="23" t="s">
        <v>608</v>
      </c>
      <c r="E11" s="23"/>
      <c r="F11" s="25" t="s">
        <v>610</v>
      </c>
      <c r="G11" s="17">
        <v>38978</v>
      </c>
      <c r="H11" s="17">
        <f t="shared" si="0"/>
        <v>40803</v>
      </c>
      <c r="I11" s="9" t="s">
        <v>139</v>
      </c>
      <c r="J11" s="6">
        <v>2006</v>
      </c>
      <c r="K11" s="6" t="str">
        <f t="shared" si="1"/>
        <v>2006 PKS</v>
      </c>
    </row>
    <row r="12" spans="1:11" ht="15">
      <c r="A12" s="4">
        <v>5</v>
      </c>
      <c r="B12" s="113" t="s">
        <v>62</v>
      </c>
      <c r="C12" s="5" t="s">
        <v>165</v>
      </c>
      <c r="D12" s="23" t="s">
        <v>716</v>
      </c>
      <c r="E12" s="23" t="s">
        <v>555</v>
      </c>
      <c r="F12" s="25" t="s">
        <v>137</v>
      </c>
      <c r="G12" s="17">
        <v>39153</v>
      </c>
      <c r="H12" s="17">
        <f t="shared" si="0"/>
        <v>40978</v>
      </c>
      <c r="I12" s="9" t="s">
        <v>139</v>
      </c>
      <c r="J12" s="6">
        <v>2007</v>
      </c>
      <c r="K12" s="6" t="str">
        <f t="shared" si="1"/>
        <v>2007 MoU</v>
      </c>
    </row>
    <row r="13" spans="1:11" ht="15">
      <c r="A13" s="4">
        <v>6</v>
      </c>
      <c r="B13" s="113" t="s">
        <v>62</v>
      </c>
      <c r="C13" s="5" t="s">
        <v>547</v>
      </c>
      <c r="D13" s="23" t="s">
        <v>717</v>
      </c>
      <c r="E13" s="23" t="s">
        <v>555</v>
      </c>
      <c r="F13" s="25" t="s">
        <v>138</v>
      </c>
      <c r="G13" s="17">
        <v>39175</v>
      </c>
      <c r="H13" s="17">
        <f t="shared" si="0"/>
        <v>41000</v>
      </c>
      <c r="I13" s="9" t="s">
        <v>139</v>
      </c>
      <c r="J13" s="6">
        <v>2007</v>
      </c>
      <c r="K13" s="6" t="str">
        <f t="shared" si="1"/>
        <v>2007 MoU</v>
      </c>
    </row>
    <row r="14" spans="1:11" ht="15">
      <c r="A14" s="4">
        <v>7</v>
      </c>
      <c r="B14" s="113" t="s">
        <v>62</v>
      </c>
      <c r="C14" s="5" t="s">
        <v>163</v>
      </c>
      <c r="D14" s="23" t="s">
        <v>718</v>
      </c>
      <c r="E14" s="23" t="s">
        <v>555</v>
      </c>
      <c r="F14" s="25" t="s">
        <v>410</v>
      </c>
      <c r="G14" s="17">
        <v>39225</v>
      </c>
      <c r="H14" s="17">
        <f t="shared" si="0"/>
        <v>41050</v>
      </c>
      <c r="I14" s="9" t="s">
        <v>139</v>
      </c>
      <c r="J14" s="6">
        <v>2007</v>
      </c>
      <c r="K14" s="6" t="str">
        <f t="shared" si="1"/>
        <v>2007 MoU</v>
      </c>
    </row>
    <row r="15" spans="1:11" ht="15">
      <c r="A15" s="4">
        <v>8</v>
      </c>
      <c r="B15" s="113" t="s">
        <v>62</v>
      </c>
      <c r="C15" s="5" t="s">
        <v>548</v>
      </c>
      <c r="D15" s="23" t="s">
        <v>26</v>
      </c>
      <c r="E15" s="23" t="s">
        <v>555</v>
      </c>
      <c r="F15" s="25" t="s">
        <v>415</v>
      </c>
      <c r="G15" s="17">
        <v>39167</v>
      </c>
      <c r="H15" s="17">
        <f t="shared" si="0"/>
        <v>40992</v>
      </c>
      <c r="I15" s="9" t="s">
        <v>139</v>
      </c>
      <c r="J15" s="6">
        <v>2007</v>
      </c>
      <c r="K15" s="6" t="str">
        <f t="shared" si="1"/>
        <v>2007 MoU</v>
      </c>
    </row>
    <row r="16" spans="1:11" ht="15">
      <c r="A16" s="4">
        <v>9</v>
      </c>
      <c r="B16" s="113" t="s">
        <v>62</v>
      </c>
      <c r="C16" s="9" t="s">
        <v>416</v>
      </c>
      <c r="D16" s="23" t="s">
        <v>27</v>
      </c>
      <c r="E16" s="23" t="s">
        <v>555</v>
      </c>
      <c r="F16" s="25" t="s">
        <v>417</v>
      </c>
      <c r="G16" s="17">
        <v>39749</v>
      </c>
      <c r="H16" s="17">
        <f t="shared" si="0"/>
        <v>41574</v>
      </c>
      <c r="I16" s="9" t="s">
        <v>139</v>
      </c>
      <c r="J16" s="6">
        <v>2008</v>
      </c>
      <c r="K16" s="6" t="str">
        <f t="shared" si="1"/>
        <v>2008 MoU</v>
      </c>
    </row>
    <row r="17" spans="1:11" ht="15">
      <c r="A17" s="4"/>
      <c r="B17" s="113" t="s">
        <v>229</v>
      </c>
      <c r="C17" s="9" t="s">
        <v>416</v>
      </c>
      <c r="D17" s="23" t="s">
        <v>612</v>
      </c>
      <c r="E17" s="23" t="s">
        <v>555</v>
      </c>
      <c r="F17" s="25" t="s">
        <v>614</v>
      </c>
      <c r="G17" s="17">
        <v>39749</v>
      </c>
      <c r="H17" s="17" t="s">
        <v>613</v>
      </c>
      <c r="I17" s="9" t="s">
        <v>615</v>
      </c>
      <c r="J17" s="6">
        <v>2008</v>
      </c>
      <c r="K17" s="6" t="str">
        <f t="shared" si="1"/>
        <v>2008 PKS</v>
      </c>
    </row>
    <row r="18" spans="1:11" ht="14.25" customHeight="1">
      <c r="A18" s="4">
        <v>10</v>
      </c>
      <c r="B18" s="113" t="s">
        <v>62</v>
      </c>
      <c r="C18" s="9" t="s">
        <v>331</v>
      </c>
      <c r="D18" s="23" t="s">
        <v>332</v>
      </c>
      <c r="E18" s="23" t="s">
        <v>555</v>
      </c>
      <c r="F18" s="25" t="s">
        <v>333</v>
      </c>
      <c r="G18" s="17">
        <v>39890</v>
      </c>
      <c r="H18" s="17">
        <f t="shared" si="0"/>
        <v>41715</v>
      </c>
      <c r="I18" s="9" t="s">
        <v>139</v>
      </c>
      <c r="J18" s="6">
        <v>2009</v>
      </c>
      <c r="K18" s="6" t="str">
        <f t="shared" si="1"/>
        <v>2009 MoU</v>
      </c>
    </row>
    <row r="19" spans="1:11" ht="15">
      <c r="A19" s="4"/>
      <c r="B19" s="113" t="s">
        <v>229</v>
      </c>
      <c r="C19" s="9" t="s">
        <v>331</v>
      </c>
      <c r="D19" s="23" t="s">
        <v>334</v>
      </c>
      <c r="E19" s="23" t="s">
        <v>555</v>
      </c>
      <c r="F19" s="25" t="s">
        <v>335</v>
      </c>
      <c r="G19" s="17">
        <v>39890</v>
      </c>
      <c r="H19" s="17">
        <f t="shared" si="0"/>
        <v>41715</v>
      </c>
      <c r="I19" s="9" t="s">
        <v>139</v>
      </c>
      <c r="J19" s="6">
        <v>2009</v>
      </c>
      <c r="K19" s="6" t="str">
        <f t="shared" si="1"/>
        <v>2009 PKS</v>
      </c>
    </row>
    <row r="20" spans="1:11" ht="30.75" customHeight="1">
      <c r="A20" s="4">
        <v>11</v>
      </c>
      <c r="B20" s="113" t="s">
        <v>229</v>
      </c>
      <c r="C20" s="9" t="s">
        <v>616</v>
      </c>
      <c r="D20" s="145" t="s">
        <v>617</v>
      </c>
      <c r="E20" s="146"/>
      <c r="F20" s="147"/>
      <c r="G20" s="17">
        <v>40158</v>
      </c>
      <c r="H20" s="17">
        <f t="shared" si="0"/>
        <v>41983</v>
      </c>
      <c r="I20" s="9" t="s">
        <v>618</v>
      </c>
      <c r="J20" s="6">
        <v>2009</v>
      </c>
      <c r="K20" s="6" t="str">
        <f t="shared" si="1"/>
        <v>2009 PKS</v>
      </c>
    </row>
    <row r="21" spans="1:11" ht="30">
      <c r="A21" s="4">
        <v>12</v>
      </c>
      <c r="B21" s="113" t="s">
        <v>62</v>
      </c>
      <c r="C21" s="9" t="s">
        <v>411</v>
      </c>
      <c r="D21" s="23" t="s">
        <v>412</v>
      </c>
      <c r="E21" s="7" t="s">
        <v>555</v>
      </c>
      <c r="F21" s="25" t="s">
        <v>413</v>
      </c>
      <c r="G21" s="16">
        <v>40213</v>
      </c>
      <c r="H21" s="17">
        <f t="shared" si="0"/>
        <v>42038</v>
      </c>
      <c r="I21" s="9" t="s">
        <v>139</v>
      </c>
      <c r="J21" s="6">
        <v>2010</v>
      </c>
      <c r="K21" s="6" t="str">
        <f t="shared" si="1"/>
        <v>2010 MoU</v>
      </c>
    </row>
    <row r="22" spans="1:11" s="107" customFormat="1" ht="15" customHeight="1">
      <c r="A22" s="4">
        <v>13</v>
      </c>
      <c r="B22" s="109" t="s">
        <v>229</v>
      </c>
      <c r="C22" s="9" t="s">
        <v>120</v>
      </c>
      <c r="D22" s="31" t="s">
        <v>121</v>
      </c>
      <c r="E22" s="31" t="s">
        <v>555</v>
      </c>
      <c r="F22" s="58"/>
      <c r="G22" s="52" t="s">
        <v>320</v>
      </c>
      <c r="H22" s="52" t="s">
        <v>414</v>
      </c>
      <c r="I22" s="9" t="s">
        <v>321</v>
      </c>
      <c r="J22" s="6">
        <v>2010</v>
      </c>
      <c r="K22" s="6" t="str">
        <f t="shared" si="1"/>
        <v>2010 PKS</v>
      </c>
    </row>
    <row r="23" spans="1:11" s="37" customFormat="1" ht="15" customHeight="1">
      <c r="A23" s="4">
        <v>14</v>
      </c>
      <c r="B23" s="109" t="s">
        <v>62</v>
      </c>
      <c r="C23" s="9" t="s">
        <v>708</v>
      </c>
      <c r="D23" s="31" t="s">
        <v>709</v>
      </c>
      <c r="E23" s="31" t="s">
        <v>555</v>
      </c>
      <c r="F23" s="58"/>
      <c r="G23" s="52">
        <v>39632</v>
      </c>
      <c r="H23" s="17">
        <f>+G23+(365*5)</f>
        <v>41457</v>
      </c>
      <c r="I23" s="9" t="s">
        <v>139</v>
      </c>
      <c r="J23" s="37">
        <v>2008</v>
      </c>
      <c r="K23" s="6" t="str">
        <f t="shared" si="1"/>
        <v>2008 MoU</v>
      </c>
    </row>
    <row r="24" spans="1:11" s="37" customFormat="1" ht="15" customHeight="1">
      <c r="A24" s="4"/>
      <c r="B24" s="109" t="s">
        <v>229</v>
      </c>
      <c r="C24" s="9" t="s">
        <v>708</v>
      </c>
      <c r="D24" s="37" t="s">
        <v>711</v>
      </c>
      <c r="E24" s="31" t="s">
        <v>555</v>
      </c>
      <c r="F24" s="31" t="s">
        <v>710</v>
      </c>
      <c r="G24" s="52">
        <v>39577</v>
      </c>
      <c r="H24" s="17">
        <f>+G24+(365*3)</f>
        <v>40672</v>
      </c>
      <c r="I24" s="9" t="s">
        <v>712</v>
      </c>
      <c r="J24" s="37">
        <v>2008</v>
      </c>
      <c r="K24" s="6" t="str">
        <f t="shared" si="1"/>
        <v>2008 PKS</v>
      </c>
    </row>
    <row r="25" spans="1:11" s="37" customFormat="1" ht="15" customHeight="1">
      <c r="A25" s="4">
        <v>15</v>
      </c>
      <c r="B25" s="109" t="s">
        <v>62</v>
      </c>
      <c r="C25" s="9" t="s">
        <v>758</v>
      </c>
      <c r="D25" s="31" t="s">
        <v>759</v>
      </c>
      <c r="E25" s="31" t="s">
        <v>555</v>
      </c>
      <c r="F25" s="31" t="s">
        <v>760</v>
      </c>
      <c r="G25" s="52">
        <v>39823</v>
      </c>
      <c r="H25" s="17">
        <f>+G25+(365*5)</f>
        <v>41648</v>
      </c>
      <c r="I25" s="9" t="s">
        <v>139</v>
      </c>
      <c r="J25" s="37">
        <v>2009</v>
      </c>
      <c r="K25" s="6" t="str">
        <f t="shared" si="1"/>
        <v>2009 MoU</v>
      </c>
    </row>
    <row r="26" spans="1:11" s="37" customFormat="1" ht="15" customHeight="1">
      <c r="A26" s="4">
        <v>16</v>
      </c>
      <c r="B26" s="109" t="s">
        <v>62</v>
      </c>
      <c r="C26" s="9" t="s">
        <v>770</v>
      </c>
      <c r="D26" s="31" t="s">
        <v>771</v>
      </c>
      <c r="E26" s="31" t="s">
        <v>555</v>
      </c>
      <c r="F26" s="31" t="s">
        <v>772</v>
      </c>
      <c r="G26" s="52">
        <v>40612</v>
      </c>
      <c r="H26" s="17">
        <f>+G26+(365*3)</f>
        <v>41707</v>
      </c>
      <c r="I26" s="9" t="s">
        <v>773</v>
      </c>
      <c r="J26" s="37">
        <v>2011</v>
      </c>
      <c r="K26" s="6" t="str">
        <f t="shared" si="1"/>
        <v>2011 MoU</v>
      </c>
    </row>
    <row r="27" spans="1:11" s="37" customFormat="1" ht="15" customHeight="1">
      <c r="A27" s="4">
        <v>17</v>
      </c>
      <c r="B27" s="109" t="s">
        <v>62</v>
      </c>
      <c r="C27" s="9" t="s">
        <v>774</v>
      </c>
      <c r="D27" s="31" t="s">
        <v>775</v>
      </c>
      <c r="E27" s="31" t="s">
        <v>555</v>
      </c>
      <c r="F27" s="31" t="s">
        <v>776</v>
      </c>
      <c r="G27" s="52">
        <v>40591</v>
      </c>
      <c r="H27" s="17">
        <f>+G27+(365*5)</f>
        <v>42416</v>
      </c>
      <c r="I27" s="9" t="s">
        <v>139</v>
      </c>
      <c r="J27" s="37">
        <v>2011</v>
      </c>
      <c r="K27" s="6" t="str">
        <f t="shared" si="1"/>
        <v>2011 MoU</v>
      </c>
    </row>
    <row r="28" spans="1:11" s="37" customFormat="1" ht="30">
      <c r="A28" s="4">
        <v>18</v>
      </c>
      <c r="B28" s="109" t="s">
        <v>62</v>
      </c>
      <c r="C28" s="9" t="s">
        <v>777</v>
      </c>
      <c r="D28" s="31" t="s">
        <v>778</v>
      </c>
      <c r="E28" s="31" t="s">
        <v>555</v>
      </c>
      <c r="F28" s="31" t="s">
        <v>779</v>
      </c>
      <c r="G28" s="52">
        <v>40554</v>
      </c>
      <c r="H28" s="17">
        <f>+G28+(365*5)</f>
        <v>42379</v>
      </c>
      <c r="I28" s="9" t="s">
        <v>139</v>
      </c>
      <c r="J28" s="37">
        <v>2011</v>
      </c>
      <c r="K28" s="6" t="str">
        <f t="shared" si="1"/>
        <v>2011 MoU</v>
      </c>
    </row>
    <row r="29" spans="1:11" s="37" customFormat="1" ht="15" customHeight="1">
      <c r="A29" s="4">
        <v>19</v>
      </c>
      <c r="B29" s="118" t="s">
        <v>229</v>
      </c>
      <c r="C29" s="5" t="s">
        <v>396</v>
      </c>
      <c r="D29" s="31" t="s">
        <v>397</v>
      </c>
      <c r="E29" s="31" t="s">
        <v>555</v>
      </c>
      <c r="F29" s="58" t="s">
        <v>398</v>
      </c>
      <c r="G29" s="52">
        <v>39730</v>
      </c>
      <c r="H29" s="52">
        <f>+G29+(365*5)</f>
        <v>41555</v>
      </c>
      <c r="I29" s="9" t="s">
        <v>139</v>
      </c>
      <c r="J29" s="37">
        <v>2008</v>
      </c>
      <c r="K29" s="6" t="str">
        <f t="shared" si="1"/>
        <v>2008 PKS</v>
      </c>
    </row>
    <row r="30" spans="1:11" s="37" customFormat="1" ht="15" customHeight="1">
      <c r="A30" s="4">
        <v>20</v>
      </c>
      <c r="B30" s="118" t="s">
        <v>301</v>
      </c>
      <c r="C30" s="5" t="s">
        <v>373</v>
      </c>
      <c r="D30" s="31" t="s">
        <v>374</v>
      </c>
      <c r="E30" s="31" t="s">
        <v>555</v>
      </c>
      <c r="F30" s="58" t="s">
        <v>375</v>
      </c>
      <c r="G30" s="52">
        <v>40035</v>
      </c>
      <c r="H30" s="52">
        <f>+G30+(365*5)</f>
        <v>41860</v>
      </c>
      <c r="I30" s="9" t="s">
        <v>139</v>
      </c>
      <c r="J30" s="37">
        <v>2009</v>
      </c>
      <c r="K30" s="6" t="str">
        <f t="shared" si="1"/>
        <v>2009 ADD</v>
      </c>
    </row>
    <row r="31" spans="1:11" s="37" customFormat="1" ht="15" customHeight="1">
      <c r="A31" s="4">
        <v>21</v>
      </c>
      <c r="B31" s="118" t="s">
        <v>229</v>
      </c>
      <c r="C31" s="5" t="s">
        <v>391</v>
      </c>
      <c r="D31" s="31" t="s">
        <v>392</v>
      </c>
      <c r="E31" s="31" t="s">
        <v>555</v>
      </c>
      <c r="F31" s="58" t="s">
        <v>393</v>
      </c>
      <c r="G31" s="52">
        <v>40051</v>
      </c>
      <c r="H31" s="52">
        <f>+G31+(365*3)</f>
        <v>41146</v>
      </c>
      <c r="I31" s="9" t="s">
        <v>139</v>
      </c>
      <c r="J31" s="37">
        <v>2009</v>
      </c>
      <c r="K31" s="6" t="str">
        <f t="shared" si="1"/>
        <v>2009 PKS</v>
      </c>
    </row>
    <row r="32" spans="1:11" s="37" customFormat="1" ht="15" customHeight="1">
      <c r="A32" s="11">
        <v>22</v>
      </c>
      <c r="B32" s="126" t="s">
        <v>229</v>
      </c>
      <c r="C32" s="127" t="s">
        <v>193</v>
      </c>
      <c r="D32" s="84" t="s">
        <v>194</v>
      </c>
      <c r="E32" s="97" t="s">
        <v>555</v>
      </c>
      <c r="F32" s="128" t="s">
        <v>195</v>
      </c>
      <c r="G32" s="129">
        <v>40295</v>
      </c>
      <c r="H32" s="129">
        <f>+G32+(365*5)</f>
        <v>42120</v>
      </c>
      <c r="I32" s="15" t="s">
        <v>139</v>
      </c>
      <c r="J32" s="37">
        <v>2010</v>
      </c>
      <c r="K32" s="6" t="str">
        <f t="shared" si="1"/>
        <v>2010 PKS</v>
      </c>
    </row>
    <row r="33" spans="1:11" s="37" customFormat="1" ht="15" customHeight="1">
      <c r="A33" s="4">
        <v>23</v>
      </c>
      <c r="B33" s="130" t="s">
        <v>229</v>
      </c>
      <c r="C33" s="54" t="s">
        <v>987</v>
      </c>
      <c r="D33" s="37" t="s">
        <v>988</v>
      </c>
      <c r="E33" s="7" t="s">
        <v>555</v>
      </c>
      <c r="F33" s="49" t="s">
        <v>989</v>
      </c>
      <c r="G33" s="50">
        <v>40780</v>
      </c>
      <c r="H33" s="50">
        <f>+G33+(365*3)</f>
        <v>41875</v>
      </c>
      <c r="I33" s="102" t="s">
        <v>990</v>
      </c>
      <c r="K33" s="6" t="str">
        <f t="shared" si="1"/>
        <v> PKS</v>
      </c>
    </row>
    <row r="34" spans="1:11" s="37" customFormat="1" ht="15" customHeight="1">
      <c r="A34" s="4">
        <v>24</v>
      </c>
      <c r="B34" s="109"/>
      <c r="C34" s="9"/>
      <c r="D34" s="31"/>
      <c r="E34" s="31"/>
      <c r="F34" s="31"/>
      <c r="G34" s="52"/>
      <c r="H34" s="17"/>
      <c r="I34" s="9"/>
      <c r="K34" s="6" t="str">
        <f t="shared" si="1"/>
        <v> </v>
      </c>
    </row>
    <row r="35" spans="1:11" s="37" customFormat="1" ht="15" customHeight="1">
      <c r="A35" s="4">
        <v>25</v>
      </c>
      <c r="B35" s="103"/>
      <c r="C35" s="9"/>
      <c r="D35" s="31"/>
      <c r="E35" s="31"/>
      <c r="F35" s="31"/>
      <c r="G35" s="52"/>
      <c r="H35" s="17"/>
      <c r="I35" s="9"/>
      <c r="K35" s="6" t="str">
        <f t="shared" si="1"/>
        <v> </v>
      </c>
    </row>
    <row r="36" spans="1:11" s="37" customFormat="1" ht="15" customHeight="1">
      <c r="A36" s="4">
        <v>26</v>
      </c>
      <c r="B36" s="103"/>
      <c r="C36" s="9"/>
      <c r="D36" s="31"/>
      <c r="E36" s="31"/>
      <c r="F36" s="31"/>
      <c r="G36" s="52"/>
      <c r="H36" s="17"/>
      <c r="I36" s="9"/>
      <c r="K36" s="6" t="str">
        <f t="shared" si="1"/>
        <v> </v>
      </c>
    </row>
    <row r="37" spans="1:11" s="37" customFormat="1" ht="15" customHeight="1">
      <c r="A37" s="4"/>
      <c r="B37" s="103"/>
      <c r="C37" s="9"/>
      <c r="D37" s="31"/>
      <c r="E37" s="31"/>
      <c r="F37" s="31"/>
      <c r="G37" s="52"/>
      <c r="H37" s="17"/>
      <c r="I37" s="9"/>
      <c r="K37" s="6" t="str">
        <f t="shared" si="1"/>
        <v> </v>
      </c>
    </row>
    <row r="38" spans="1:11" s="37" customFormat="1" ht="15" customHeight="1">
      <c r="A38" s="4"/>
      <c r="B38" s="103"/>
      <c r="C38" s="9"/>
      <c r="D38" s="31"/>
      <c r="E38" s="31"/>
      <c r="F38" s="31"/>
      <c r="G38" s="52"/>
      <c r="H38" s="17"/>
      <c r="I38" s="9"/>
      <c r="K38" s="6" t="str">
        <f t="shared" si="1"/>
        <v> </v>
      </c>
    </row>
    <row r="39" spans="1:11" s="37" customFormat="1" ht="15" customHeight="1">
      <c r="A39" s="4"/>
      <c r="B39" s="103"/>
      <c r="C39" s="9"/>
      <c r="D39" s="31"/>
      <c r="E39" s="31"/>
      <c r="F39" s="31"/>
      <c r="G39" s="52"/>
      <c r="H39" s="17"/>
      <c r="I39" s="9"/>
      <c r="K39" s="6" t="str">
        <f t="shared" si="1"/>
        <v> </v>
      </c>
    </row>
    <row r="40" spans="1:11" s="37" customFormat="1" ht="15" customHeight="1">
      <c r="A40" s="4"/>
      <c r="B40" s="103"/>
      <c r="C40" s="9"/>
      <c r="D40" s="31"/>
      <c r="E40" s="31"/>
      <c r="F40" s="31"/>
      <c r="G40" s="52"/>
      <c r="H40" s="17"/>
      <c r="I40" s="9"/>
      <c r="K40" s="6" t="str">
        <f t="shared" si="1"/>
        <v> </v>
      </c>
    </row>
    <row r="41" spans="1:11" s="37" customFormat="1" ht="15" customHeight="1">
      <c r="A41" s="4"/>
      <c r="B41" s="103"/>
      <c r="C41" s="9"/>
      <c r="D41" s="31"/>
      <c r="E41" s="31"/>
      <c r="F41" s="31"/>
      <c r="G41" s="52"/>
      <c r="H41" s="17"/>
      <c r="I41" s="9"/>
      <c r="K41" s="6" t="str">
        <f t="shared" si="1"/>
        <v> </v>
      </c>
    </row>
    <row r="42" spans="1:11" s="37" customFormat="1" ht="15" customHeight="1">
      <c r="A42" s="4"/>
      <c r="B42" s="103"/>
      <c r="C42" s="9"/>
      <c r="D42" s="31"/>
      <c r="E42" s="31"/>
      <c r="F42" s="31"/>
      <c r="G42" s="52"/>
      <c r="H42" s="17"/>
      <c r="I42" s="9"/>
      <c r="K42" s="6" t="str">
        <f t="shared" si="1"/>
        <v> </v>
      </c>
    </row>
    <row r="43" spans="1:11" s="37" customFormat="1" ht="15" customHeight="1">
      <c r="A43" s="4"/>
      <c r="B43" s="103"/>
      <c r="C43" s="9"/>
      <c r="D43" s="31"/>
      <c r="E43" s="31"/>
      <c r="F43" s="31"/>
      <c r="G43" s="52"/>
      <c r="H43" s="17"/>
      <c r="I43" s="9"/>
      <c r="K43" s="6" t="str">
        <f t="shared" si="1"/>
        <v> </v>
      </c>
    </row>
    <row r="44" spans="1:11" s="37" customFormat="1" ht="15" customHeight="1">
      <c r="A44" s="4"/>
      <c r="B44" s="103"/>
      <c r="C44" s="9"/>
      <c r="D44" s="31"/>
      <c r="E44" s="31"/>
      <c r="F44" s="31"/>
      <c r="G44" s="52"/>
      <c r="H44" s="17"/>
      <c r="I44" s="9"/>
      <c r="K44" s="6" t="str">
        <f t="shared" si="1"/>
        <v> </v>
      </c>
    </row>
    <row r="45" spans="1:11" s="37" customFormat="1" ht="15" customHeight="1">
      <c r="A45" s="4"/>
      <c r="B45" s="103"/>
      <c r="C45" s="9"/>
      <c r="D45" s="31"/>
      <c r="E45" s="31"/>
      <c r="F45" s="31"/>
      <c r="G45" s="52"/>
      <c r="H45" s="17"/>
      <c r="I45" s="9"/>
      <c r="K45" s="6" t="str">
        <f t="shared" si="1"/>
        <v> </v>
      </c>
    </row>
    <row r="46" spans="1:11" s="37" customFormat="1" ht="15" customHeight="1">
      <c r="A46" s="11"/>
      <c r="B46" s="114"/>
      <c r="C46" s="15"/>
      <c r="D46" s="84"/>
      <c r="E46" s="97"/>
      <c r="F46" s="97"/>
      <c r="G46" s="53"/>
      <c r="H46" s="30"/>
      <c r="I46" s="15"/>
      <c r="K46" s="6" t="str">
        <f t="shared" si="1"/>
        <v> </v>
      </c>
    </row>
    <row r="47" ht="15">
      <c r="K47" s="6" t="str">
        <f t="shared" si="1"/>
        <v> </v>
      </c>
    </row>
    <row r="48" spans="9:11" ht="15">
      <c r="I48" s="115"/>
      <c r="K48" s="6" t="str">
        <f t="shared" si="1"/>
        <v> </v>
      </c>
    </row>
    <row r="49" ht="15">
      <c r="K49" s="6" t="str">
        <f t="shared" si="1"/>
        <v> </v>
      </c>
    </row>
    <row r="50" ht="15">
      <c r="K50" s="6" t="str">
        <f t="shared" si="1"/>
        <v> </v>
      </c>
    </row>
    <row r="51" ht="15">
      <c r="K51" s="6" t="str">
        <f t="shared" si="1"/>
        <v> </v>
      </c>
    </row>
    <row r="52" ht="15">
      <c r="K52" s="6" t="str">
        <f t="shared" si="1"/>
        <v> </v>
      </c>
    </row>
    <row r="53" ht="15">
      <c r="K53" s="6" t="str">
        <f t="shared" si="1"/>
        <v> </v>
      </c>
    </row>
    <row r="54" ht="15">
      <c r="K54" s="6" t="str">
        <f t="shared" si="1"/>
        <v> </v>
      </c>
    </row>
    <row r="55" ht="15">
      <c r="K55" s="6" t="str">
        <f t="shared" si="1"/>
        <v> </v>
      </c>
    </row>
    <row r="56" ht="15">
      <c r="K56" s="6" t="str">
        <f t="shared" si="1"/>
        <v> </v>
      </c>
    </row>
    <row r="57" ht="15">
      <c r="K57" s="6" t="str">
        <f t="shared" si="1"/>
        <v> </v>
      </c>
    </row>
  </sheetData>
  <sheetProtection/>
  <mergeCells count="6">
    <mergeCell ref="D20:F20"/>
    <mergeCell ref="A1:I1"/>
    <mergeCell ref="A2:I2"/>
    <mergeCell ref="D3:F3"/>
    <mergeCell ref="A4:I4"/>
    <mergeCell ref="A5:I5"/>
  </mergeCells>
  <hyperlinks>
    <hyperlink ref="B6" r:id="rId1" display="MoU"/>
    <hyperlink ref="B7" r:id="rId2" display="MoU"/>
    <hyperlink ref="B8" r:id="rId3" display="PKS"/>
    <hyperlink ref="B9" r:id="rId4" display="MoU"/>
    <hyperlink ref="B10" r:id="rId5" display="MoU"/>
    <hyperlink ref="B11" r:id="rId6" display="PKS"/>
    <hyperlink ref="B12" r:id="rId7" display="MoU"/>
    <hyperlink ref="B13" r:id="rId8" display="MoU"/>
    <hyperlink ref="B14" r:id="rId9" display="MoU"/>
    <hyperlink ref="B15" r:id="rId10" display="MoU"/>
    <hyperlink ref="B16" r:id="rId11" display="MoU"/>
    <hyperlink ref="B17" r:id="rId12" display="PKS"/>
    <hyperlink ref="B18" r:id="rId13" display="MoU"/>
    <hyperlink ref="B19" r:id="rId14" display="PKS"/>
    <hyperlink ref="B20" r:id="rId15" display="PKS"/>
    <hyperlink ref="B21" r:id="rId16" display="MoU"/>
    <hyperlink ref="B22" r:id="rId17" display="PKS"/>
    <hyperlink ref="B23" r:id="rId18" display="MoU"/>
    <hyperlink ref="B24" r:id="rId19" display="PKS"/>
    <hyperlink ref="B25" r:id="rId20" display="MoU"/>
    <hyperlink ref="B26" r:id="rId21" display="MoU"/>
    <hyperlink ref="B27" r:id="rId22" display="MoU"/>
    <hyperlink ref="B28" r:id="rId23" display="MoU"/>
    <hyperlink ref="B29" r:id="rId24" display="PKS"/>
    <hyperlink ref="B30" r:id="rId25" display="ADD"/>
    <hyperlink ref="B31" r:id="rId26" display="PKS"/>
    <hyperlink ref="B32" r:id="rId27" display="PKS"/>
    <hyperlink ref="B33" r:id="rId28" display="PKS"/>
  </hyperlinks>
  <printOptions/>
  <pageMargins left="0.36" right="0.14" top="0.51" bottom="0.28" header="0.22" footer="0.18"/>
  <pageSetup horizontalDpi="600" verticalDpi="600" orientation="landscape" paperSize="9" r:id="rId2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O86"/>
  <sheetViews>
    <sheetView showGridLines="0" zoomScaleSheetLayoutView="100" zoomScalePageLayoutView="0" workbookViewId="0" topLeftCell="A40">
      <selection activeCell="G62" sqref="G62"/>
    </sheetView>
  </sheetViews>
  <sheetFormatPr defaultColWidth="9.140625" defaultRowHeight="12.75"/>
  <cols>
    <col min="1" max="1" width="4.00390625" style="2" bestFit="1" customWidth="1"/>
    <col min="2" max="2" width="5.57421875" style="2" customWidth="1"/>
    <col min="3" max="3" width="31.7109375" style="3" customWidth="1"/>
    <col min="4" max="4" width="20.421875" style="2" customWidth="1"/>
    <col min="5" max="5" width="1.421875" style="2" bestFit="1" customWidth="1"/>
    <col min="6" max="6" width="21.57421875" style="2" customWidth="1"/>
    <col min="7" max="7" width="15.421875" style="2" customWidth="1"/>
    <col min="8" max="8" width="15.28125" style="2" customWidth="1"/>
    <col min="9" max="9" width="29.00390625" style="3" customWidth="1"/>
    <col min="10" max="11" width="0" style="57" hidden="1" customWidth="1"/>
    <col min="12" max="15" width="9.140625" style="57" customWidth="1"/>
    <col min="16" max="16384" width="9.140625" style="2" customWidth="1"/>
  </cols>
  <sheetData>
    <row r="1" spans="1:15" ht="28.5">
      <c r="A1" s="142" t="s">
        <v>752</v>
      </c>
      <c r="B1" s="142"/>
      <c r="C1" s="142"/>
      <c r="D1" s="142"/>
      <c r="E1" s="142"/>
      <c r="F1" s="142"/>
      <c r="G1" s="142"/>
      <c r="H1" s="142"/>
      <c r="I1" s="142"/>
      <c r="J1" s="2"/>
      <c r="K1" s="2"/>
      <c r="L1" s="2"/>
      <c r="M1" s="2"/>
      <c r="N1" s="2"/>
      <c r="O1" s="2"/>
    </row>
    <row r="2" spans="1:15" ht="18">
      <c r="A2" s="148"/>
      <c r="B2" s="148"/>
      <c r="C2" s="148"/>
      <c r="D2" s="148"/>
      <c r="E2" s="148"/>
      <c r="F2" s="148"/>
      <c r="G2" s="148"/>
      <c r="H2" s="148"/>
      <c r="I2" s="148"/>
      <c r="J2" s="2"/>
      <c r="K2" s="2"/>
      <c r="L2" s="2"/>
      <c r="M2" s="2"/>
      <c r="N2" s="2"/>
      <c r="O2" s="2"/>
    </row>
    <row r="3" spans="4:15" ht="10.5" customHeight="1">
      <c r="D3" s="18"/>
      <c r="F3" s="18"/>
      <c r="G3" s="18"/>
      <c r="H3" s="24" t="s">
        <v>539</v>
      </c>
      <c r="I3" s="34"/>
      <c r="J3" s="2"/>
      <c r="K3" s="2"/>
      <c r="L3" s="2"/>
      <c r="M3" s="2"/>
      <c r="N3" s="2"/>
      <c r="O3" s="2"/>
    </row>
    <row r="4" spans="1:9" s="19" customFormat="1" ht="23.25" customHeight="1">
      <c r="A4" s="20" t="s">
        <v>279</v>
      </c>
      <c r="B4" s="21" t="s">
        <v>580</v>
      </c>
      <c r="C4" s="21" t="s">
        <v>280</v>
      </c>
      <c r="D4" s="149" t="s">
        <v>581</v>
      </c>
      <c r="E4" s="149"/>
      <c r="F4" s="149"/>
      <c r="G4" s="21" t="s">
        <v>565</v>
      </c>
      <c r="H4" s="21" t="s">
        <v>566</v>
      </c>
      <c r="I4" s="33" t="s">
        <v>582</v>
      </c>
    </row>
    <row r="5" spans="1:9" s="1" customFormat="1" ht="17.25" customHeight="1">
      <c r="A5" s="150" t="s">
        <v>730</v>
      </c>
      <c r="B5" s="151"/>
      <c r="C5" s="151"/>
      <c r="D5" s="151"/>
      <c r="E5" s="151"/>
      <c r="F5" s="151"/>
      <c r="G5" s="151"/>
      <c r="H5" s="151"/>
      <c r="I5" s="152"/>
    </row>
    <row r="6" spans="1:9" s="1" customFormat="1" ht="17.25" customHeight="1">
      <c r="A6" s="150" t="s">
        <v>756</v>
      </c>
      <c r="B6" s="151"/>
      <c r="C6" s="151"/>
      <c r="D6" s="151"/>
      <c r="E6" s="151"/>
      <c r="F6" s="151"/>
      <c r="G6" s="151"/>
      <c r="H6" s="151"/>
      <c r="I6" s="152"/>
    </row>
    <row r="7" spans="1:15" s="6" customFormat="1" ht="15">
      <c r="A7" s="4">
        <v>1</v>
      </c>
      <c r="B7" s="100" t="s">
        <v>62</v>
      </c>
      <c r="C7" s="5" t="s">
        <v>542</v>
      </c>
      <c r="D7" s="6" t="s">
        <v>961</v>
      </c>
      <c r="E7" s="7" t="s">
        <v>555</v>
      </c>
      <c r="F7" s="8" t="s">
        <v>962</v>
      </c>
      <c r="G7" s="17">
        <v>40780</v>
      </c>
      <c r="H7" s="17">
        <f aca="true" t="shared" si="0" ref="H7:H37">+G7+(365*5)</f>
        <v>42605</v>
      </c>
      <c r="I7" s="9" t="s">
        <v>139</v>
      </c>
      <c r="J7" s="7">
        <v>2006</v>
      </c>
      <c r="K7" s="7" t="str">
        <f>+J7&amp;" "&amp;B7</f>
        <v>2006 MoU</v>
      </c>
      <c r="L7" s="7" t="str">
        <f>+B7</f>
        <v>MoU</v>
      </c>
      <c r="M7" s="7"/>
      <c r="N7" s="7"/>
      <c r="O7" s="7"/>
    </row>
    <row r="8" spans="1:15" s="6" customFormat="1" ht="15">
      <c r="A8" s="4">
        <v>2</v>
      </c>
      <c r="B8" s="100" t="s">
        <v>62</v>
      </c>
      <c r="C8" s="5" t="s">
        <v>101</v>
      </c>
      <c r="D8" s="6" t="s">
        <v>570</v>
      </c>
      <c r="E8" s="7" t="s">
        <v>555</v>
      </c>
      <c r="F8" s="8" t="s">
        <v>114</v>
      </c>
      <c r="G8" s="17">
        <v>38854</v>
      </c>
      <c r="H8" s="17">
        <f t="shared" si="0"/>
        <v>40679</v>
      </c>
      <c r="I8" s="9" t="s">
        <v>139</v>
      </c>
      <c r="J8" s="7">
        <v>2006</v>
      </c>
      <c r="K8" s="7" t="str">
        <f aca="true" t="shared" si="1" ref="K8:K86">+J8&amp;" "&amp;B8</f>
        <v>2006 MoU</v>
      </c>
      <c r="L8" s="7" t="str">
        <f aca="true" t="shared" si="2" ref="L8:L51">+B8</f>
        <v>MoU</v>
      </c>
      <c r="M8" s="7"/>
      <c r="N8" s="7"/>
      <c r="O8" s="7"/>
    </row>
    <row r="9" spans="1:15" s="6" customFormat="1" ht="15">
      <c r="A9" s="4">
        <v>3</v>
      </c>
      <c r="B9" s="100" t="s">
        <v>62</v>
      </c>
      <c r="C9" s="5" t="s">
        <v>112</v>
      </c>
      <c r="D9" s="6" t="s">
        <v>571</v>
      </c>
      <c r="E9" s="7" t="s">
        <v>555</v>
      </c>
      <c r="F9" s="8" t="s">
        <v>113</v>
      </c>
      <c r="G9" s="17">
        <v>38933</v>
      </c>
      <c r="H9" s="17">
        <f t="shared" si="0"/>
        <v>40758</v>
      </c>
      <c r="I9" s="9" t="s">
        <v>139</v>
      </c>
      <c r="J9" s="7">
        <v>2006</v>
      </c>
      <c r="K9" s="7" t="str">
        <f t="shared" si="1"/>
        <v>2006 MoU</v>
      </c>
      <c r="L9" s="7" t="str">
        <f t="shared" si="2"/>
        <v>MoU</v>
      </c>
      <c r="M9" s="7"/>
      <c r="N9" s="7"/>
      <c r="O9" s="7"/>
    </row>
    <row r="10" spans="1:15" s="6" customFormat="1" ht="15">
      <c r="A10" s="4">
        <v>4</v>
      </c>
      <c r="B10" s="100" t="s">
        <v>62</v>
      </c>
      <c r="C10" s="5" t="s">
        <v>543</v>
      </c>
      <c r="D10" s="6" t="s">
        <v>572</v>
      </c>
      <c r="E10" s="7" t="s">
        <v>555</v>
      </c>
      <c r="F10" s="8" t="s">
        <v>115</v>
      </c>
      <c r="G10" s="17">
        <v>39093</v>
      </c>
      <c r="H10" s="17">
        <f t="shared" si="0"/>
        <v>40918</v>
      </c>
      <c r="I10" s="9" t="s">
        <v>139</v>
      </c>
      <c r="J10" s="7">
        <v>2007</v>
      </c>
      <c r="K10" s="7" t="str">
        <f t="shared" si="1"/>
        <v>2007 MoU</v>
      </c>
      <c r="L10" s="7" t="str">
        <f t="shared" si="2"/>
        <v>MoU</v>
      </c>
      <c r="M10" s="7"/>
      <c r="N10" s="7"/>
      <c r="O10" s="7"/>
    </row>
    <row r="11" spans="1:15" s="6" customFormat="1" ht="15">
      <c r="A11" s="4">
        <v>5</v>
      </c>
      <c r="B11" s="100" t="s">
        <v>62</v>
      </c>
      <c r="C11" s="5" t="s">
        <v>117</v>
      </c>
      <c r="D11" s="6" t="s">
        <v>573</v>
      </c>
      <c r="E11" s="7" t="s">
        <v>555</v>
      </c>
      <c r="F11" s="8" t="s">
        <v>118</v>
      </c>
      <c r="G11" s="17">
        <v>39211</v>
      </c>
      <c r="H11" s="17">
        <f t="shared" si="0"/>
        <v>41036</v>
      </c>
      <c r="I11" s="9" t="s">
        <v>139</v>
      </c>
      <c r="J11" s="7">
        <v>2007</v>
      </c>
      <c r="K11" s="7" t="str">
        <f t="shared" si="1"/>
        <v>2007 MoU</v>
      </c>
      <c r="L11" s="7" t="str">
        <f t="shared" si="2"/>
        <v>MoU</v>
      </c>
      <c r="M11" s="7"/>
      <c r="N11" s="7"/>
      <c r="O11" s="7"/>
    </row>
    <row r="12" spans="1:15" s="6" customFormat="1" ht="15">
      <c r="A12" s="4">
        <v>6</v>
      </c>
      <c r="B12" s="100" t="s">
        <v>62</v>
      </c>
      <c r="C12" s="5" t="s">
        <v>544</v>
      </c>
      <c r="D12" s="6" t="s">
        <v>574</v>
      </c>
      <c r="E12" s="7" t="s">
        <v>555</v>
      </c>
      <c r="F12" s="8" t="s">
        <v>116</v>
      </c>
      <c r="G12" s="17">
        <v>39297</v>
      </c>
      <c r="H12" s="17">
        <f t="shared" si="0"/>
        <v>41122</v>
      </c>
      <c r="I12" s="9" t="s">
        <v>139</v>
      </c>
      <c r="J12" s="7">
        <v>2007</v>
      </c>
      <c r="K12" s="7" t="str">
        <f t="shared" si="1"/>
        <v>2007 MoU</v>
      </c>
      <c r="L12" s="7" t="str">
        <f t="shared" si="2"/>
        <v>MoU</v>
      </c>
      <c r="M12" s="7"/>
      <c r="N12" s="7"/>
      <c r="O12" s="7"/>
    </row>
    <row r="13" spans="1:15" s="6" customFormat="1" ht="45.75" customHeight="1">
      <c r="A13" s="4"/>
      <c r="B13" s="100" t="s">
        <v>229</v>
      </c>
      <c r="C13" s="5" t="s">
        <v>63</v>
      </c>
      <c r="D13" s="6" t="s">
        <v>64</v>
      </c>
      <c r="E13" s="7" t="s">
        <v>555</v>
      </c>
      <c r="F13" s="8" t="s">
        <v>65</v>
      </c>
      <c r="G13" s="17">
        <v>39297</v>
      </c>
      <c r="H13" s="17">
        <f t="shared" si="0"/>
        <v>41122</v>
      </c>
      <c r="I13" s="9" t="s">
        <v>66</v>
      </c>
      <c r="J13" s="7">
        <v>2007</v>
      </c>
      <c r="K13" s="7" t="str">
        <f t="shared" si="1"/>
        <v>2007 PKS</v>
      </c>
      <c r="L13" s="7" t="str">
        <f t="shared" si="2"/>
        <v>PKS</v>
      </c>
      <c r="M13" s="7"/>
      <c r="N13" s="7"/>
      <c r="O13" s="7"/>
    </row>
    <row r="14" spans="1:15" s="6" customFormat="1" ht="15">
      <c r="A14" s="4">
        <v>7</v>
      </c>
      <c r="B14" s="4" t="s">
        <v>62</v>
      </c>
      <c r="C14" s="5" t="s">
        <v>201</v>
      </c>
      <c r="D14" s="6" t="s">
        <v>202</v>
      </c>
      <c r="E14" s="10" t="s">
        <v>555</v>
      </c>
      <c r="F14" s="8" t="s">
        <v>203</v>
      </c>
      <c r="G14" s="17">
        <v>39812</v>
      </c>
      <c r="H14" s="17">
        <f t="shared" si="0"/>
        <v>41637</v>
      </c>
      <c r="I14" s="9" t="s">
        <v>139</v>
      </c>
      <c r="J14" s="7">
        <v>2008</v>
      </c>
      <c r="K14" s="7" t="str">
        <f t="shared" si="1"/>
        <v>2008 MoU</v>
      </c>
      <c r="L14" s="7" t="str">
        <f t="shared" si="2"/>
        <v>MoU</v>
      </c>
      <c r="M14" s="7"/>
      <c r="N14" s="7"/>
      <c r="O14" s="7"/>
    </row>
    <row r="15" spans="1:15" s="6" customFormat="1" ht="15">
      <c r="A15" s="4">
        <v>8</v>
      </c>
      <c r="B15" s="100" t="s">
        <v>62</v>
      </c>
      <c r="C15" s="5" t="s">
        <v>207</v>
      </c>
      <c r="D15" s="6" t="s">
        <v>208</v>
      </c>
      <c r="E15" s="10" t="s">
        <v>555</v>
      </c>
      <c r="F15" s="8" t="s">
        <v>209</v>
      </c>
      <c r="G15" s="17">
        <v>39871</v>
      </c>
      <c r="H15" s="17">
        <f t="shared" si="0"/>
        <v>41696</v>
      </c>
      <c r="I15" s="9" t="s">
        <v>139</v>
      </c>
      <c r="J15" s="7">
        <v>2009</v>
      </c>
      <c r="K15" s="7" t="str">
        <f t="shared" si="1"/>
        <v>2009 MoU</v>
      </c>
      <c r="L15" s="7" t="str">
        <f t="shared" si="2"/>
        <v>MoU</v>
      </c>
      <c r="M15" s="7"/>
      <c r="N15" s="7"/>
      <c r="O15" s="7"/>
    </row>
    <row r="16" spans="1:15" s="6" customFormat="1" ht="15">
      <c r="A16" s="4">
        <v>9</v>
      </c>
      <c r="B16" s="100" t="s">
        <v>62</v>
      </c>
      <c r="C16" s="5" t="s">
        <v>286</v>
      </c>
      <c r="D16" s="6" t="s">
        <v>287</v>
      </c>
      <c r="E16" s="10" t="s">
        <v>555</v>
      </c>
      <c r="F16" s="8" t="s">
        <v>288</v>
      </c>
      <c r="G16" s="17">
        <v>39941</v>
      </c>
      <c r="H16" s="17">
        <f t="shared" si="0"/>
        <v>41766</v>
      </c>
      <c r="I16" s="9" t="s">
        <v>139</v>
      </c>
      <c r="J16" s="7">
        <v>2009</v>
      </c>
      <c r="K16" s="7" t="str">
        <f t="shared" si="1"/>
        <v>2009 MoU</v>
      </c>
      <c r="L16" s="7" t="str">
        <f t="shared" si="2"/>
        <v>MoU</v>
      </c>
      <c r="M16" s="7"/>
      <c r="N16" s="7"/>
      <c r="O16" s="7"/>
    </row>
    <row r="17" spans="1:15" s="6" customFormat="1" ht="15">
      <c r="A17" s="4">
        <v>10</v>
      </c>
      <c r="B17" s="100" t="s">
        <v>62</v>
      </c>
      <c r="C17" s="5" t="s">
        <v>339</v>
      </c>
      <c r="D17" s="6" t="s">
        <v>340</v>
      </c>
      <c r="E17" s="10" t="s">
        <v>555</v>
      </c>
      <c r="F17" s="8" t="s">
        <v>341</v>
      </c>
      <c r="G17" s="17">
        <v>39948</v>
      </c>
      <c r="H17" s="17">
        <f t="shared" si="0"/>
        <v>41773</v>
      </c>
      <c r="I17" s="9" t="s">
        <v>139</v>
      </c>
      <c r="J17" s="7">
        <v>2009</v>
      </c>
      <c r="K17" s="7" t="str">
        <f t="shared" si="1"/>
        <v>2009 MoU</v>
      </c>
      <c r="L17" s="7" t="str">
        <f t="shared" si="2"/>
        <v>MoU</v>
      </c>
      <c r="M17" s="7"/>
      <c r="N17" s="7"/>
      <c r="O17" s="7"/>
    </row>
    <row r="18" spans="1:15" s="6" customFormat="1" ht="15.75" customHeight="1">
      <c r="A18" s="4">
        <v>11</v>
      </c>
      <c r="B18" s="100" t="s">
        <v>229</v>
      </c>
      <c r="C18" s="5" t="s">
        <v>406</v>
      </c>
      <c r="D18" s="6" t="s">
        <v>407</v>
      </c>
      <c r="E18" s="10" t="s">
        <v>555</v>
      </c>
      <c r="F18" s="8" t="s">
        <v>408</v>
      </c>
      <c r="G18" s="17">
        <v>40032</v>
      </c>
      <c r="H18" s="17">
        <v>40761</v>
      </c>
      <c r="I18" s="9" t="s">
        <v>409</v>
      </c>
      <c r="J18" s="7">
        <v>2009</v>
      </c>
      <c r="K18" s="7" t="str">
        <f t="shared" si="1"/>
        <v>2009 PKS</v>
      </c>
      <c r="L18" s="7" t="str">
        <f t="shared" si="2"/>
        <v>PKS</v>
      </c>
      <c r="M18" s="7"/>
      <c r="N18" s="7"/>
      <c r="O18" s="7"/>
    </row>
    <row r="19" spans="1:15" s="6" customFormat="1" ht="15">
      <c r="A19" s="4">
        <v>12</v>
      </c>
      <c r="B19" s="100" t="s">
        <v>62</v>
      </c>
      <c r="C19" s="5" t="s">
        <v>689</v>
      </c>
      <c r="D19" s="6" t="s">
        <v>690</v>
      </c>
      <c r="E19" s="7" t="s">
        <v>555</v>
      </c>
      <c r="F19" s="8" t="s">
        <v>691</v>
      </c>
      <c r="G19" s="17">
        <v>40193</v>
      </c>
      <c r="H19" s="17">
        <f t="shared" si="0"/>
        <v>42018</v>
      </c>
      <c r="I19" s="9" t="s">
        <v>139</v>
      </c>
      <c r="J19" s="7">
        <v>2010</v>
      </c>
      <c r="K19" s="7" t="str">
        <f t="shared" si="1"/>
        <v>2010 MoU</v>
      </c>
      <c r="L19" s="7" t="str">
        <f t="shared" si="2"/>
        <v>MoU</v>
      </c>
      <c r="M19" s="7"/>
      <c r="N19" s="7"/>
      <c r="O19" s="7"/>
    </row>
    <row r="20" spans="1:15" s="6" customFormat="1" ht="30">
      <c r="A20" s="4">
        <v>13</v>
      </c>
      <c r="B20" s="100" t="s">
        <v>62</v>
      </c>
      <c r="C20" s="5" t="s">
        <v>346</v>
      </c>
      <c r="D20" s="6" t="s">
        <v>347</v>
      </c>
      <c r="E20" s="7" t="s">
        <v>555</v>
      </c>
      <c r="F20" s="8" t="s">
        <v>348</v>
      </c>
      <c r="G20" s="17">
        <v>40294</v>
      </c>
      <c r="H20" s="17">
        <f t="shared" si="0"/>
        <v>42119</v>
      </c>
      <c r="I20" s="9" t="s">
        <v>139</v>
      </c>
      <c r="J20" s="7">
        <v>2010</v>
      </c>
      <c r="K20" s="7" t="str">
        <f t="shared" si="1"/>
        <v>2010 MoU</v>
      </c>
      <c r="L20" s="7" t="str">
        <f t="shared" si="2"/>
        <v>MoU</v>
      </c>
      <c r="M20" s="7"/>
      <c r="N20" s="7"/>
      <c r="O20" s="7"/>
    </row>
    <row r="21" spans="1:15" s="6" customFormat="1" ht="15">
      <c r="A21" s="4">
        <v>14</v>
      </c>
      <c r="B21" s="100" t="s">
        <v>62</v>
      </c>
      <c r="C21" s="5" t="s">
        <v>304</v>
      </c>
      <c r="D21" s="6" t="s">
        <v>305</v>
      </c>
      <c r="E21" s="7" t="s">
        <v>555</v>
      </c>
      <c r="F21" s="8" t="s">
        <v>306</v>
      </c>
      <c r="G21" s="17">
        <v>40315</v>
      </c>
      <c r="H21" s="17">
        <f t="shared" si="0"/>
        <v>42140</v>
      </c>
      <c r="I21" s="9" t="s">
        <v>139</v>
      </c>
      <c r="J21" s="7">
        <v>2010</v>
      </c>
      <c r="K21" s="7" t="str">
        <f t="shared" si="1"/>
        <v>2010 MoU</v>
      </c>
      <c r="L21" s="7" t="str">
        <f t="shared" si="2"/>
        <v>MoU</v>
      </c>
      <c r="M21" s="7"/>
      <c r="N21" s="7"/>
      <c r="O21" s="7"/>
    </row>
    <row r="22" spans="1:15" s="6" customFormat="1" ht="15">
      <c r="A22" s="4">
        <v>15</v>
      </c>
      <c r="B22" s="100" t="s">
        <v>62</v>
      </c>
      <c r="C22" s="5" t="s">
        <v>594</v>
      </c>
      <c r="D22" s="6" t="s">
        <v>595</v>
      </c>
      <c r="E22" s="7" t="s">
        <v>555</v>
      </c>
      <c r="F22" s="8" t="s">
        <v>596</v>
      </c>
      <c r="G22" s="17">
        <v>40382</v>
      </c>
      <c r="H22" s="17">
        <f t="shared" si="0"/>
        <v>42207</v>
      </c>
      <c r="I22" s="9" t="s">
        <v>139</v>
      </c>
      <c r="J22" s="7">
        <v>2010</v>
      </c>
      <c r="K22" s="7" t="str">
        <f t="shared" si="1"/>
        <v>2010 MoU</v>
      </c>
      <c r="L22" s="7" t="str">
        <f t="shared" si="2"/>
        <v>MoU</v>
      </c>
      <c r="M22" s="7"/>
      <c r="N22" s="7"/>
      <c r="O22" s="7"/>
    </row>
    <row r="23" spans="1:15" s="6" customFormat="1" ht="15">
      <c r="A23" s="4">
        <v>16</v>
      </c>
      <c r="B23" s="100" t="s">
        <v>62</v>
      </c>
      <c r="C23" s="5" t="s">
        <v>619</v>
      </c>
      <c r="D23" s="6" t="s">
        <v>620</v>
      </c>
      <c r="E23" s="7" t="s">
        <v>555</v>
      </c>
      <c r="F23" s="8" t="s">
        <v>621</v>
      </c>
      <c r="G23" s="17">
        <v>40466</v>
      </c>
      <c r="H23" s="17">
        <f t="shared" si="0"/>
        <v>42291</v>
      </c>
      <c r="I23" s="9" t="s">
        <v>139</v>
      </c>
      <c r="J23" s="7">
        <v>2010</v>
      </c>
      <c r="K23" s="7" t="str">
        <f t="shared" si="1"/>
        <v>2010 MoU</v>
      </c>
      <c r="L23" s="7" t="str">
        <f t="shared" si="2"/>
        <v>MoU</v>
      </c>
      <c r="M23" s="7"/>
      <c r="N23" s="7"/>
      <c r="O23" s="7"/>
    </row>
    <row r="24" spans="1:15" s="6" customFormat="1" ht="15">
      <c r="A24" s="4">
        <v>17</v>
      </c>
      <c r="B24" s="100" t="s">
        <v>62</v>
      </c>
      <c r="C24" s="5" t="s">
        <v>122</v>
      </c>
      <c r="D24" s="23" t="s">
        <v>584</v>
      </c>
      <c r="E24" s="7" t="s">
        <v>555</v>
      </c>
      <c r="F24" s="25" t="s">
        <v>123</v>
      </c>
      <c r="G24" s="17">
        <v>38762</v>
      </c>
      <c r="H24" s="17">
        <f t="shared" si="0"/>
        <v>40587</v>
      </c>
      <c r="I24" s="9" t="s">
        <v>139</v>
      </c>
      <c r="J24" s="7">
        <v>2006</v>
      </c>
      <c r="K24" s="7" t="str">
        <f t="shared" si="1"/>
        <v>2006 MoU</v>
      </c>
      <c r="L24" s="7" t="str">
        <f t="shared" si="2"/>
        <v>MoU</v>
      </c>
      <c r="M24" s="7"/>
      <c r="N24" s="7"/>
      <c r="O24" s="7"/>
    </row>
    <row r="25" spans="1:12" ht="15">
      <c r="A25" s="4">
        <v>18</v>
      </c>
      <c r="B25" s="100" t="s">
        <v>62</v>
      </c>
      <c r="C25" s="5" t="s">
        <v>124</v>
      </c>
      <c r="D25" s="23" t="s">
        <v>585</v>
      </c>
      <c r="E25" s="7" t="s">
        <v>555</v>
      </c>
      <c r="F25" s="25" t="s">
        <v>125</v>
      </c>
      <c r="G25" s="17">
        <v>38873</v>
      </c>
      <c r="H25" s="17">
        <f t="shared" si="0"/>
        <v>40698</v>
      </c>
      <c r="I25" s="9" t="s">
        <v>139</v>
      </c>
      <c r="J25" s="7">
        <v>2006</v>
      </c>
      <c r="K25" s="7" t="str">
        <f t="shared" si="1"/>
        <v>2006 MoU</v>
      </c>
      <c r="L25" s="7" t="str">
        <f t="shared" si="2"/>
        <v>MoU</v>
      </c>
    </row>
    <row r="26" spans="1:12" ht="30">
      <c r="A26" s="4">
        <v>19</v>
      </c>
      <c r="B26" s="100" t="s">
        <v>62</v>
      </c>
      <c r="C26" s="5" t="s">
        <v>583</v>
      </c>
      <c r="D26" s="23" t="s">
        <v>586</v>
      </c>
      <c r="E26" s="7" t="s">
        <v>555</v>
      </c>
      <c r="F26" s="25" t="s">
        <v>126</v>
      </c>
      <c r="G26" s="17">
        <v>38780</v>
      </c>
      <c r="H26" s="17">
        <f t="shared" si="0"/>
        <v>40605</v>
      </c>
      <c r="I26" s="9" t="s">
        <v>139</v>
      </c>
      <c r="J26" s="7">
        <v>2006</v>
      </c>
      <c r="K26" s="7" t="str">
        <f t="shared" si="1"/>
        <v>2006 MoU</v>
      </c>
      <c r="L26" s="7" t="str">
        <f t="shared" si="2"/>
        <v>MoU</v>
      </c>
    </row>
    <row r="27" spans="1:12" ht="15">
      <c r="A27" s="4">
        <v>20</v>
      </c>
      <c r="B27" s="100" t="s">
        <v>62</v>
      </c>
      <c r="C27" s="5" t="s">
        <v>127</v>
      </c>
      <c r="D27" s="23" t="s">
        <v>587</v>
      </c>
      <c r="E27" s="7" t="s">
        <v>555</v>
      </c>
      <c r="F27" s="25" t="s">
        <v>128</v>
      </c>
      <c r="G27" s="17">
        <v>39266</v>
      </c>
      <c r="H27" s="17">
        <f t="shared" si="0"/>
        <v>41091</v>
      </c>
      <c r="I27" s="9" t="s">
        <v>139</v>
      </c>
      <c r="J27" s="57">
        <v>2007</v>
      </c>
      <c r="K27" s="7" t="str">
        <f t="shared" si="1"/>
        <v>2007 MoU</v>
      </c>
      <c r="L27" s="7" t="str">
        <f t="shared" si="2"/>
        <v>MoU</v>
      </c>
    </row>
    <row r="28" spans="1:12" ht="15">
      <c r="A28" s="4">
        <v>21</v>
      </c>
      <c r="B28" s="100" t="s">
        <v>62</v>
      </c>
      <c r="C28" s="5" t="s">
        <v>554</v>
      </c>
      <c r="D28" s="23" t="s">
        <v>589</v>
      </c>
      <c r="E28" s="7" t="s">
        <v>555</v>
      </c>
      <c r="F28" s="25" t="s">
        <v>130</v>
      </c>
      <c r="G28" s="17">
        <v>39059</v>
      </c>
      <c r="H28" s="17">
        <f t="shared" si="0"/>
        <v>40884</v>
      </c>
      <c r="I28" s="9" t="s">
        <v>139</v>
      </c>
      <c r="J28" s="7">
        <v>2006</v>
      </c>
      <c r="K28" s="7" t="str">
        <f t="shared" si="1"/>
        <v>2006 MoU</v>
      </c>
      <c r="L28" s="7" t="str">
        <f t="shared" si="2"/>
        <v>MoU</v>
      </c>
    </row>
    <row r="29" spans="1:12" ht="15">
      <c r="A29" s="4">
        <v>22</v>
      </c>
      <c r="B29" s="100" t="s">
        <v>62</v>
      </c>
      <c r="C29" s="9" t="s">
        <v>588</v>
      </c>
      <c r="D29" s="23" t="s">
        <v>575</v>
      </c>
      <c r="E29" s="7" t="s">
        <v>555</v>
      </c>
      <c r="F29" s="25" t="s">
        <v>129</v>
      </c>
      <c r="G29" s="17">
        <v>39484</v>
      </c>
      <c r="H29" s="17">
        <f t="shared" si="0"/>
        <v>41309</v>
      </c>
      <c r="I29" s="9" t="s">
        <v>139</v>
      </c>
      <c r="J29" s="57">
        <v>2008</v>
      </c>
      <c r="K29" s="7" t="str">
        <f t="shared" si="1"/>
        <v>2008 MoU</v>
      </c>
      <c r="L29" s="7" t="str">
        <f t="shared" si="2"/>
        <v>MoU</v>
      </c>
    </row>
    <row r="30" spans="1:12" ht="15">
      <c r="A30" s="4">
        <v>23</v>
      </c>
      <c r="B30" s="100" t="s">
        <v>62</v>
      </c>
      <c r="C30" s="9" t="s">
        <v>119</v>
      </c>
      <c r="D30" s="23" t="s">
        <v>576</v>
      </c>
      <c r="E30" s="7" t="s">
        <v>555</v>
      </c>
      <c r="F30" s="25" t="s">
        <v>131</v>
      </c>
      <c r="G30" s="17">
        <v>39590</v>
      </c>
      <c r="H30" s="17">
        <f t="shared" si="0"/>
        <v>41415</v>
      </c>
      <c r="I30" s="9" t="s">
        <v>139</v>
      </c>
      <c r="J30" s="57">
        <v>2008</v>
      </c>
      <c r="K30" s="7" t="str">
        <f t="shared" si="1"/>
        <v>2008 MoU</v>
      </c>
      <c r="L30" s="7" t="str">
        <f t="shared" si="2"/>
        <v>MoU</v>
      </c>
    </row>
    <row r="31" spans="1:12" ht="15">
      <c r="A31" s="4">
        <v>24</v>
      </c>
      <c r="B31" s="100" t="s">
        <v>62</v>
      </c>
      <c r="C31" s="9" t="s">
        <v>545</v>
      </c>
      <c r="D31" s="23" t="s">
        <v>577</v>
      </c>
      <c r="E31" s="7" t="s">
        <v>555</v>
      </c>
      <c r="F31" s="25" t="s">
        <v>132</v>
      </c>
      <c r="G31" s="17">
        <v>39646</v>
      </c>
      <c r="H31" s="17">
        <f t="shared" si="0"/>
        <v>41471</v>
      </c>
      <c r="I31" s="9" t="s">
        <v>139</v>
      </c>
      <c r="J31" s="57">
        <v>2008</v>
      </c>
      <c r="K31" s="7" t="str">
        <f t="shared" si="1"/>
        <v>2008 MoU</v>
      </c>
      <c r="L31" s="7" t="str">
        <f t="shared" si="2"/>
        <v>MoU</v>
      </c>
    </row>
    <row r="32" spans="1:12" ht="15">
      <c r="A32" s="4">
        <v>25</v>
      </c>
      <c r="B32" s="100" t="s">
        <v>62</v>
      </c>
      <c r="C32" s="9" t="s">
        <v>564</v>
      </c>
      <c r="D32" s="23" t="s">
        <v>556</v>
      </c>
      <c r="E32" s="7" t="s">
        <v>555</v>
      </c>
      <c r="F32" s="25" t="s">
        <v>557</v>
      </c>
      <c r="G32" s="16" t="s">
        <v>792</v>
      </c>
      <c r="H32" s="17" t="e">
        <f t="shared" si="0"/>
        <v>#VALUE!</v>
      </c>
      <c r="I32" s="9" t="s">
        <v>139</v>
      </c>
      <c r="J32" s="57">
        <v>2009</v>
      </c>
      <c r="K32" s="7" t="str">
        <f t="shared" si="1"/>
        <v>2009 MoU</v>
      </c>
      <c r="L32" s="7" t="str">
        <f t="shared" si="2"/>
        <v>MoU</v>
      </c>
    </row>
    <row r="33" spans="1:12" ht="30">
      <c r="A33" s="4">
        <v>26</v>
      </c>
      <c r="B33" s="100" t="s">
        <v>62</v>
      </c>
      <c r="C33" s="9" t="s">
        <v>152</v>
      </c>
      <c r="D33" s="23" t="s">
        <v>160</v>
      </c>
      <c r="E33" s="10" t="s">
        <v>555</v>
      </c>
      <c r="F33" s="25" t="s">
        <v>161</v>
      </c>
      <c r="G33" s="16">
        <v>39826</v>
      </c>
      <c r="H33" s="17">
        <f t="shared" si="0"/>
        <v>41651</v>
      </c>
      <c r="I33" s="9" t="s">
        <v>139</v>
      </c>
      <c r="J33" s="57">
        <v>2009</v>
      </c>
      <c r="K33" s="7" t="str">
        <f t="shared" si="1"/>
        <v>2009 MoU</v>
      </c>
      <c r="L33" s="7" t="str">
        <f t="shared" si="2"/>
        <v>MoU</v>
      </c>
    </row>
    <row r="34" spans="1:12" ht="15">
      <c r="A34" s="4">
        <v>27</v>
      </c>
      <c r="B34" s="100" t="s">
        <v>62</v>
      </c>
      <c r="C34" s="9" t="s">
        <v>325</v>
      </c>
      <c r="D34" s="23" t="s">
        <v>326</v>
      </c>
      <c r="E34" s="10" t="s">
        <v>555</v>
      </c>
      <c r="F34" s="25" t="s">
        <v>327</v>
      </c>
      <c r="G34" s="16">
        <v>39975</v>
      </c>
      <c r="H34" s="17">
        <f t="shared" si="0"/>
        <v>41800</v>
      </c>
      <c r="I34" s="9" t="s">
        <v>139</v>
      </c>
      <c r="J34" s="57">
        <v>2009</v>
      </c>
      <c r="K34" s="7" t="str">
        <f t="shared" si="1"/>
        <v>2009 MoU</v>
      </c>
      <c r="L34" s="7" t="str">
        <f t="shared" si="2"/>
        <v>MoU</v>
      </c>
    </row>
    <row r="35" spans="1:12" ht="30">
      <c r="A35" s="4">
        <v>28</v>
      </c>
      <c r="B35" s="100" t="s">
        <v>62</v>
      </c>
      <c r="C35" s="9" t="s">
        <v>381</v>
      </c>
      <c r="D35" s="23" t="s">
        <v>382</v>
      </c>
      <c r="E35" s="10" t="s">
        <v>555</v>
      </c>
      <c r="F35" s="25" t="s">
        <v>383</v>
      </c>
      <c r="G35" s="16">
        <v>40095</v>
      </c>
      <c r="H35" s="17">
        <f t="shared" si="0"/>
        <v>41920</v>
      </c>
      <c r="I35" s="9" t="s">
        <v>602</v>
      </c>
      <c r="J35" s="57">
        <v>2009</v>
      </c>
      <c r="K35" s="7" t="str">
        <f t="shared" si="1"/>
        <v>2009 MoU</v>
      </c>
      <c r="L35" s="7" t="str">
        <f t="shared" si="2"/>
        <v>MoU</v>
      </c>
    </row>
    <row r="36" spans="1:12" ht="15">
      <c r="A36" s="4">
        <v>29</v>
      </c>
      <c r="B36" s="100" t="s">
        <v>62</v>
      </c>
      <c r="C36" s="9" t="s">
        <v>384</v>
      </c>
      <c r="D36" s="23" t="s">
        <v>385</v>
      </c>
      <c r="E36" s="10" t="s">
        <v>555</v>
      </c>
      <c r="F36" s="25" t="s">
        <v>386</v>
      </c>
      <c r="G36" s="16">
        <v>40095</v>
      </c>
      <c r="H36" s="17">
        <f t="shared" si="0"/>
        <v>41920</v>
      </c>
      <c r="I36" s="9" t="s">
        <v>602</v>
      </c>
      <c r="J36" s="57">
        <v>2009</v>
      </c>
      <c r="K36" s="7" t="str">
        <f t="shared" si="1"/>
        <v>2009 MoU</v>
      </c>
      <c r="L36" s="7" t="str">
        <f t="shared" si="2"/>
        <v>MoU</v>
      </c>
    </row>
    <row r="37" spans="1:12" ht="15">
      <c r="A37" s="4">
        <v>30</v>
      </c>
      <c r="B37" s="100" t="s">
        <v>62</v>
      </c>
      <c r="C37" s="9" t="s">
        <v>387</v>
      </c>
      <c r="D37" s="23" t="s">
        <v>388</v>
      </c>
      <c r="E37" s="7" t="s">
        <v>555</v>
      </c>
      <c r="F37" s="25"/>
      <c r="G37" s="16">
        <v>40095</v>
      </c>
      <c r="H37" s="17">
        <f t="shared" si="0"/>
        <v>41920</v>
      </c>
      <c r="I37" s="9" t="s">
        <v>602</v>
      </c>
      <c r="J37" s="57">
        <v>2009</v>
      </c>
      <c r="K37" s="7" t="str">
        <f t="shared" si="1"/>
        <v>2009 MoU</v>
      </c>
      <c r="L37" s="7" t="str">
        <f t="shared" si="2"/>
        <v>MoU</v>
      </c>
    </row>
    <row r="38" spans="1:12" ht="15">
      <c r="A38" s="4">
        <v>31</v>
      </c>
      <c r="B38" s="100" t="s">
        <v>62</v>
      </c>
      <c r="C38" s="5" t="s">
        <v>600</v>
      </c>
      <c r="D38" s="23" t="s">
        <v>601</v>
      </c>
      <c r="E38" s="7" t="s">
        <v>555</v>
      </c>
      <c r="F38" s="25"/>
      <c r="G38" s="16">
        <v>40095</v>
      </c>
      <c r="H38" s="17">
        <f aca="true" t="shared" si="3" ref="H38:H43">+G38+(365*5)</f>
        <v>41920</v>
      </c>
      <c r="I38" s="9" t="s">
        <v>602</v>
      </c>
      <c r="J38" s="57">
        <v>2009</v>
      </c>
      <c r="K38" s="7" t="str">
        <f t="shared" si="1"/>
        <v>2009 MoU</v>
      </c>
      <c r="L38" s="7" t="str">
        <f t="shared" si="2"/>
        <v>MoU</v>
      </c>
    </row>
    <row r="39" spans="1:12" ht="15">
      <c r="A39" s="4">
        <v>32</v>
      </c>
      <c r="B39" s="100" t="s">
        <v>62</v>
      </c>
      <c r="C39" s="5" t="s">
        <v>603</v>
      </c>
      <c r="D39" s="23" t="s">
        <v>604</v>
      </c>
      <c r="E39" s="7" t="s">
        <v>555</v>
      </c>
      <c r="F39" s="25" t="s">
        <v>605</v>
      </c>
      <c r="G39" s="16">
        <v>40095</v>
      </c>
      <c r="H39" s="17">
        <f t="shared" si="3"/>
        <v>41920</v>
      </c>
      <c r="I39" s="9" t="s">
        <v>602</v>
      </c>
      <c r="J39" s="57">
        <v>2009</v>
      </c>
      <c r="K39" s="7" t="str">
        <f t="shared" si="1"/>
        <v>2009 MoU</v>
      </c>
      <c r="L39" s="7" t="str">
        <f t="shared" si="2"/>
        <v>MoU</v>
      </c>
    </row>
    <row r="40" spans="1:12" ht="30">
      <c r="A40" s="4">
        <v>33</v>
      </c>
      <c r="B40" s="4" t="s">
        <v>62</v>
      </c>
      <c r="C40" s="5" t="s">
        <v>67</v>
      </c>
      <c r="D40" s="23" t="s">
        <v>68</v>
      </c>
      <c r="E40" s="7" t="s">
        <v>555</v>
      </c>
      <c r="F40" s="25" t="s">
        <v>69</v>
      </c>
      <c r="G40" s="17">
        <v>40204</v>
      </c>
      <c r="H40" s="17">
        <f t="shared" si="3"/>
        <v>42029</v>
      </c>
      <c r="I40" s="9" t="s">
        <v>139</v>
      </c>
      <c r="J40" s="57">
        <v>2010</v>
      </c>
      <c r="K40" s="7" t="str">
        <f aca="true" t="shared" si="4" ref="K40:K58">+J40&amp;" "&amp;B40</f>
        <v>2010 MoU</v>
      </c>
      <c r="L40" s="7" t="str">
        <f t="shared" si="2"/>
        <v>MoU</v>
      </c>
    </row>
    <row r="41" spans="1:12" ht="15">
      <c r="A41" s="4">
        <v>34</v>
      </c>
      <c r="B41" s="100" t="s">
        <v>62</v>
      </c>
      <c r="C41" s="5" t="s">
        <v>807</v>
      </c>
      <c r="D41" s="23" t="s">
        <v>846</v>
      </c>
      <c r="E41" s="7" t="s">
        <v>555</v>
      </c>
      <c r="F41" s="25" t="s">
        <v>847</v>
      </c>
      <c r="G41" s="16">
        <v>40562</v>
      </c>
      <c r="H41" s="17">
        <f t="shared" si="3"/>
        <v>42387</v>
      </c>
      <c r="I41" s="9" t="s">
        <v>139</v>
      </c>
      <c r="J41" s="57">
        <v>2011</v>
      </c>
      <c r="K41" s="7" t="str">
        <f t="shared" si="4"/>
        <v>2011 MoU</v>
      </c>
      <c r="L41" s="7" t="str">
        <f t="shared" si="2"/>
        <v>MoU</v>
      </c>
    </row>
    <row r="42" spans="1:12" ht="15">
      <c r="A42" s="4">
        <v>35</v>
      </c>
      <c r="B42" s="100" t="s">
        <v>62</v>
      </c>
      <c r="C42" s="5" t="s">
        <v>808</v>
      </c>
      <c r="D42" s="23" t="s">
        <v>848</v>
      </c>
      <c r="E42" s="7" t="s">
        <v>555</v>
      </c>
      <c r="F42" s="25" t="s">
        <v>849</v>
      </c>
      <c r="G42" s="16">
        <v>40591</v>
      </c>
      <c r="H42" s="17">
        <f t="shared" si="3"/>
        <v>42416</v>
      </c>
      <c r="I42" s="9" t="s">
        <v>139</v>
      </c>
      <c r="J42" s="57">
        <v>2011</v>
      </c>
      <c r="K42" s="7" t="str">
        <f t="shared" si="4"/>
        <v>2011 MoU</v>
      </c>
      <c r="L42" s="7" t="str">
        <f t="shared" si="2"/>
        <v>MoU</v>
      </c>
    </row>
    <row r="43" spans="1:12" ht="15">
      <c r="A43" s="4">
        <v>36</v>
      </c>
      <c r="B43" s="100" t="s">
        <v>62</v>
      </c>
      <c r="C43" s="5" t="s">
        <v>809</v>
      </c>
      <c r="D43" s="23" t="s">
        <v>850</v>
      </c>
      <c r="E43" s="7" t="s">
        <v>555</v>
      </c>
      <c r="F43" s="25" t="s">
        <v>851</v>
      </c>
      <c r="G43" s="16">
        <v>40591</v>
      </c>
      <c r="H43" s="17">
        <f t="shared" si="3"/>
        <v>42416</v>
      </c>
      <c r="I43" s="9" t="s">
        <v>139</v>
      </c>
      <c r="J43" s="57">
        <v>2011</v>
      </c>
      <c r="K43" s="7" t="str">
        <f t="shared" si="4"/>
        <v>2011 MoU</v>
      </c>
      <c r="L43" s="7" t="str">
        <f t="shared" si="2"/>
        <v>MoU</v>
      </c>
    </row>
    <row r="44" spans="1:12" ht="15">
      <c r="A44" s="4"/>
      <c r="B44" s="100" t="s">
        <v>229</v>
      </c>
      <c r="C44" s="5" t="s">
        <v>810</v>
      </c>
      <c r="D44" s="23" t="s">
        <v>852</v>
      </c>
      <c r="E44" s="7" t="s">
        <v>555</v>
      </c>
      <c r="F44" s="25" t="s">
        <v>853</v>
      </c>
      <c r="G44" s="16">
        <v>40591</v>
      </c>
      <c r="H44" s="17">
        <f>+G44+(365*3)</f>
        <v>41686</v>
      </c>
      <c r="I44" s="9" t="s">
        <v>139</v>
      </c>
      <c r="J44" s="57">
        <v>2011</v>
      </c>
      <c r="K44" s="7" t="str">
        <f t="shared" si="4"/>
        <v>2011 PKS</v>
      </c>
      <c r="L44" s="7" t="str">
        <f t="shared" si="2"/>
        <v>PKS</v>
      </c>
    </row>
    <row r="45" spans="1:12" ht="15">
      <c r="A45" s="4">
        <v>37</v>
      </c>
      <c r="B45" s="100" t="s">
        <v>62</v>
      </c>
      <c r="C45" s="5" t="s">
        <v>844</v>
      </c>
      <c r="D45" s="23" t="s">
        <v>845</v>
      </c>
      <c r="E45" s="7" t="s">
        <v>555</v>
      </c>
      <c r="F45" s="25"/>
      <c r="G45" s="16">
        <v>40569</v>
      </c>
      <c r="H45" s="17">
        <f aca="true" t="shared" si="5" ref="H45:H51">+G45+(365*5)</f>
        <v>42394</v>
      </c>
      <c r="I45" s="9" t="s">
        <v>139</v>
      </c>
      <c r="J45" s="57">
        <v>2011</v>
      </c>
      <c r="K45" s="7" t="str">
        <f t="shared" si="4"/>
        <v>2011 MoU</v>
      </c>
      <c r="L45" s="7" t="str">
        <f t="shared" si="2"/>
        <v>MoU</v>
      </c>
    </row>
    <row r="46" spans="1:12" ht="15">
      <c r="A46" s="4">
        <v>38</v>
      </c>
      <c r="B46" s="100" t="s">
        <v>62</v>
      </c>
      <c r="C46" s="5" t="s">
        <v>888</v>
      </c>
      <c r="D46" s="23" t="s">
        <v>889</v>
      </c>
      <c r="E46" s="7" t="s">
        <v>555</v>
      </c>
      <c r="F46" s="25" t="s">
        <v>890</v>
      </c>
      <c r="G46" s="16">
        <v>40562</v>
      </c>
      <c r="H46" s="17">
        <f t="shared" si="5"/>
        <v>42387</v>
      </c>
      <c r="I46" s="9" t="s">
        <v>139</v>
      </c>
      <c r="J46" s="57">
        <v>2011</v>
      </c>
      <c r="K46" s="7" t="str">
        <f t="shared" si="4"/>
        <v>2011 MoU</v>
      </c>
      <c r="L46" s="7" t="str">
        <f t="shared" si="2"/>
        <v>MoU</v>
      </c>
    </row>
    <row r="47" spans="1:12" ht="15">
      <c r="A47" s="4">
        <v>39</v>
      </c>
      <c r="B47" s="100" t="s">
        <v>62</v>
      </c>
      <c r="C47" s="5" t="s">
        <v>893</v>
      </c>
      <c r="D47" s="23" t="s">
        <v>894</v>
      </c>
      <c r="E47" s="7" t="s">
        <v>555</v>
      </c>
      <c r="F47" s="25" t="s">
        <v>895</v>
      </c>
      <c r="G47" s="16">
        <v>40675</v>
      </c>
      <c r="H47" s="17">
        <f t="shared" si="5"/>
        <v>42500</v>
      </c>
      <c r="I47" s="9" t="s">
        <v>139</v>
      </c>
      <c r="J47" s="57">
        <v>2011</v>
      </c>
      <c r="K47" s="7" t="str">
        <f t="shared" si="4"/>
        <v>2011 MoU</v>
      </c>
      <c r="L47" s="7" t="str">
        <f t="shared" si="2"/>
        <v>MoU</v>
      </c>
    </row>
    <row r="48" spans="1:12" ht="15">
      <c r="A48" s="4">
        <v>40</v>
      </c>
      <c r="B48" s="121" t="s">
        <v>62</v>
      </c>
      <c r="C48" s="5" t="s">
        <v>933</v>
      </c>
      <c r="D48" s="23" t="s">
        <v>931</v>
      </c>
      <c r="E48" s="23" t="s">
        <v>555</v>
      </c>
      <c r="F48" s="23" t="s">
        <v>932</v>
      </c>
      <c r="G48" s="16">
        <v>40751</v>
      </c>
      <c r="H48" s="17">
        <f t="shared" si="5"/>
        <v>42576</v>
      </c>
      <c r="I48" s="9" t="s">
        <v>139</v>
      </c>
      <c r="K48" s="7" t="str">
        <f t="shared" si="4"/>
        <v> MoU</v>
      </c>
      <c r="L48" s="7" t="str">
        <f t="shared" si="2"/>
        <v>MoU</v>
      </c>
    </row>
    <row r="49" spans="1:12" ht="15">
      <c r="A49" s="4">
        <v>41</v>
      </c>
      <c r="B49" s="100" t="s">
        <v>62</v>
      </c>
      <c r="C49" s="5" t="s">
        <v>934</v>
      </c>
      <c r="D49" s="23" t="s">
        <v>935</v>
      </c>
      <c r="E49" s="7" t="s">
        <v>555</v>
      </c>
      <c r="F49" s="25" t="s">
        <v>936</v>
      </c>
      <c r="G49" s="16">
        <v>40735</v>
      </c>
      <c r="H49" s="17">
        <f t="shared" si="5"/>
        <v>42560</v>
      </c>
      <c r="I49" s="9" t="s">
        <v>139</v>
      </c>
      <c r="K49" s="7" t="str">
        <f t="shared" si="4"/>
        <v> MoU</v>
      </c>
      <c r="L49" s="7" t="str">
        <f t="shared" si="2"/>
        <v>MoU</v>
      </c>
    </row>
    <row r="50" spans="1:12" ht="15">
      <c r="A50" s="4">
        <v>42</v>
      </c>
      <c r="B50" s="100" t="s">
        <v>62</v>
      </c>
      <c r="C50" s="5" t="s">
        <v>937</v>
      </c>
      <c r="D50" s="23" t="s">
        <v>938</v>
      </c>
      <c r="E50" s="7" t="s">
        <v>555</v>
      </c>
      <c r="F50" s="25" t="s">
        <v>939</v>
      </c>
      <c r="G50" s="16">
        <v>40735</v>
      </c>
      <c r="H50" s="17">
        <f t="shared" si="5"/>
        <v>42560</v>
      </c>
      <c r="I50" s="9" t="s">
        <v>139</v>
      </c>
      <c r="K50" s="7" t="str">
        <f t="shared" si="4"/>
        <v> MoU</v>
      </c>
      <c r="L50" s="7" t="str">
        <f t="shared" si="2"/>
        <v>MoU</v>
      </c>
    </row>
    <row r="51" spans="1:12" ht="15">
      <c r="A51" s="4">
        <v>43</v>
      </c>
      <c r="B51" s="100" t="s">
        <v>62</v>
      </c>
      <c r="C51" s="5" t="s">
        <v>940</v>
      </c>
      <c r="D51" s="23" t="s">
        <v>941</v>
      </c>
      <c r="E51" s="7" t="s">
        <v>555</v>
      </c>
      <c r="F51" s="25" t="s">
        <v>942</v>
      </c>
      <c r="G51" s="16">
        <v>40735</v>
      </c>
      <c r="H51" s="17">
        <f t="shared" si="5"/>
        <v>42560</v>
      </c>
      <c r="I51" s="9" t="s">
        <v>139</v>
      </c>
      <c r="K51" s="7" t="str">
        <f t="shared" si="4"/>
        <v> MoU</v>
      </c>
      <c r="L51" s="7" t="str">
        <f t="shared" si="2"/>
        <v>MoU</v>
      </c>
    </row>
    <row r="52" spans="1:12" ht="30">
      <c r="A52" s="4"/>
      <c r="B52" s="100" t="s">
        <v>229</v>
      </c>
      <c r="C52" s="5" t="s">
        <v>1051</v>
      </c>
      <c r="D52" s="23" t="s">
        <v>1052</v>
      </c>
      <c r="E52" s="7" t="s">
        <v>555</v>
      </c>
      <c r="F52" s="25" t="s">
        <v>1053</v>
      </c>
      <c r="G52" s="16">
        <v>40700</v>
      </c>
      <c r="H52" s="17">
        <f>+G52+(365*4)</f>
        <v>42160</v>
      </c>
      <c r="I52" s="9" t="s">
        <v>1054</v>
      </c>
      <c r="K52" s="7"/>
      <c r="L52" s="7" t="s">
        <v>229</v>
      </c>
    </row>
    <row r="53" spans="1:12" ht="15">
      <c r="A53" s="4">
        <v>44</v>
      </c>
      <c r="B53" s="100" t="s">
        <v>62</v>
      </c>
      <c r="C53" s="5" t="s">
        <v>1042</v>
      </c>
      <c r="D53" s="23" t="s">
        <v>1043</v>
      </c>
      <c r="E53" s="7" t="s">
        <v>555</v>
      </c>
      <c r="F53" s="25" t="s">
        <v>1044</v>
      </c>
      <c r="G53" s="16">
        <v>40893</v>
      </c>
      <c r="H53" s="17">
        <f>+G53+(365*5)</f>
        <v>42718</v>
      </c>
      <c r="I53" s="9" t="s">
        <v>139</v>
      </c>
      <c r="K53" s="7" t="str">
        <f>+J53&amp;" "&amp;B53</f>
        <v> MoU</v>
      </c>
      <c r="L53" s="7" t="str">
        <f>+B53</f>
        <v>MoU</v>
      </c>
    </row>
    <row r="54" spans="1:11" ht="15">
      <c r="A54" s="4"/>
      <c r="B54" s="4"/>
      <c r="C54" s="5"/>
      <c r="D54" s="23"/>
      <c r="E54" s="7"/>
      <c r="F54" s="25"/>
      <c r="G54" s="16"/>
      <c r="H54" s="17"/>
      <c r="I54" s="9"/>
      <c r="K54" s="7" t="str">
        <f t="shared" si="4"/>
        <v> </v>
      </c>
    </row>
    <row r="55" spans="1:11" ht="15">
      <c r="A55" s="4"/>
      <c r="B55" s="4"/>
      <c r="C55" s="5"/>
      <c r="D55" s="23"/>
      <c r="E55" s="7"/>
      <c r="F55" s="25"/>
      <c r="G55" s="16"/>
      <c r="H55" s="17"/>
      <c r="I55" s="9"/>
      <c r="K55" s="7" t="str">
        <f t="shared" si="4"/>
        <v> </v>
      </c>
    </row>
    <row r="56" spans="1:11" ht="15">
      <c r="A56" s="4"/>
      <c r="B56" s="4"/>
      <c r="C56" s="5"/>
      <c r="D56" s="23"/>
      <c r="E56" s="7"/>
      <c r="F56" s="25"/>
      <c r="G56" s="16"/>
      <c r="H56" s="17"/>
      <c r="I56" s="9"/>
      <c r="K56" s="7" t="str">
        <f t="shared" si="4"/>
        <v> </v>
      </c>
    </row>
    <row r="57" spans="1:11" ht="15">
      <c r="A57" s="4"/>
      <c r="B57" s="4"/>
      <c r="C57" s="5"/>
      <c r="D57" s="23"/>
      <c r="E57" s="7"/>
      <c r="F57" s="25"/>
      <c r="G57" s="16"/>
      <c r="H57" s="17"/>
      <c r="I57" s="9"/>
      <c r="K57" s="7" t="str">
        <f t="shared" si="4"/>
        <v> </v>
      </c>
    </row>
    <row r="58" spans="1:11" ht="15">
      <c r="A58" s="11"/>
      <c r="B58" s="11"/>
      <c r="C58" s="12"/>
      <c r="D58" s="26"/>
      <c r="E58" s="13"/>
      <c r="F58" s="28"/>
      <c r="G58" s="30"/>
      <c r="H58" s="30"/>
      <c r="I58" s="15"/>
      <c r="K58" s="7" t="str">
        <f t="shared" si="4"/>
        <v> </v>
      </c>
    </row>
    <row r="59" spans="1:11" ht="15">
      <c r="A59" s="23"/>
      <c r="B59" s="23"/>
      <c r="C59" s="48"/>
      <c r="D59" s="23"/>
      <c r="E59" s="7"/>
      <c r="F59" s="23"/>
      <c r="G59" s="60"/>
      <c r="H59" s="60"/>
      <c r="I59" s="31"/>
      <c r="K59" s="7"/>
    </row>
    <row r="60" spans="1:11" ht="15">
      <c r="A60" s="23"/>
      <c r="B60" s="23"/>
      <c r="C60" s="48" t="s">
        <v>539</v>
      </c>
      <c r="D60" s="23"/>
      <c r="E60" s="7"/>
      <c r="F60" s="23"/>
      <c r="G60" s="60"/>
      <c r="H60" s="60"/>
      <c r="I60" s="31"/>
      <c r="K60" s="7"/>
    </row>
    <row r="61" spans="1:11" ht="15">
      <c r="A61" s="23"/>
      <c r="B61" s="23"/>
      <c r="C61" s="48"/>
      <c r="D61" s="23"/>
      <c r="E61" s="7"/>
      <c r="F61" s="23"/>
      <c r="G61" s="60"/>
      <c r="H61" s="60"/>
      <c r="I61" s="31"/>
      <c r="K61" s="7"/>
    </row>
    <row r="62" spans="1:11" ht="15">
      <c r="A62" s="23"/>
      <c r="B62" s="23"/>
      <c r="C62" s="48"/>
      <c r="D62" s="23"/>
      <c r="E62" s="7"/>
      <c r="F62" s="23"/>
      <c r="G62" s="60"/>
      <c r="H62" s="60"/>
      <c r="I62" s="31"/>
      <c r="K62" s="7"/>
    </row>
    <row r="63" spans="1:11" ht="15">
      <c r="A63" s="23"/>
      <c r="B63" s="23"/>
      <c r="C63" s="48"/>
      <c r="D63" s="23"/>
      <c r="E63" s="7"/>
      <c r="F63" s="23"/>
      <c r="G63" s="60"/>
      <c r="H63" s="60"/>
      <c r="I63" s="31"/>
      <c r="K63" s="7"/>
    </row>
    <row r="64" spans="1:11" ht="15">
      <c r="A64" s="23"/>
      <c r="B64" s="23"/>
      <c r="C64" s="48"/>
      <c r="D64" s="23"/>
      <c r="E64" s="7"/>
      <c r="F64" s="23"/>
      <c r="G64" s="60"/>
      <c r="H64" s="60"/>
      <c r="I64" s="31"/>
      <c r="K64" s="7"/>
    </row>
    <row r="65" spans="1:11" ht="15">
      <c r="A65" s="23"/>
      <c r="B65" s="23"/>
      <c r="C65" s="48"/>
      <c r="D65" s="23"/>
      <c r="E65" s="7"/>
      <c r="F65" s="23"/>
      <c r="G65" s="60"/>
      <c r="H65" s="60"/>
      <c r="I65" s="31"/>
      <c r="K65" s="7"/>
    </row>
    <row r="66" spans="1:11" ht="15">
      <c r="A66" s="23"/>
      <c r="B66" s="23"/>
      <c r="C66" s="48"/>
      <c r="D66" s="23"/>
      <c r="E66" s="7"/>
      <c r="F66" s="23"/>
      <c r="G66" s="60"/>
      <c r="H66" s="60"/>
      <c r="I66" s="31"/>
      <c r="K66" s="7"/>
    </row>
    <row r="67" spans="1:11" ht="15">
      <c r="A67" s="23"/>
      <c r="B67" s="23"/>
      <c r="C67" s="48"/>
      <c r="D67" s="23"/>
      <c r="E67" s="7"/>
      <c r="F67" s="23"/>
      <c r="G67" s="60"/>
      <c r="H67" s="60"/>
      <c r="I67" s="31"/>
      <c r="K67" s="7"/>
    </row>
    <row r="68" spans="1:11" ht="15">
      <c r="A68" s="23"/>
      <c r="B68" s="23"/>
      <c r="C68" s="48"/>
      <c r="D68" s="23"/>
      <c r="E68" s="7"/>
      <c r="F68" s="23"/>
      <c r="G68" s="60"/>
      <c r="H68" s="60"/>
      <c r="I68" s="31"/>
      <c r="K68" s="7"/>
    </row>
    <row r="69" spans="1:11" ht="15">
      <c r="A69" s="23"/>
      <c r="B69" s="23"/>
      <c r="C69" s="48"/>
      <c r="D69" s="23"/>
      <c r="E69" s="7"/>
      <c r="F69" s="23"/>
      <c r="G69" s="60"/>
      <c r="H69" s="60"/>
      <c r="I69" s="31"/>
      <c r="K69" s="7"/>
    </row>
    <row r="70" spans="1:11" ht="15">
      <c r="A70" s="23"/>
      <c r="B70" s="23"/>
      <c r="C70" s="48"/>
      <c r="D70" s="23"/>
      <c r="E70" s="7"/>
      <c r="F70" s="23"/>
      <c r="G70" s="60"/>
      <c r="H70" s="60"/>
      <c r="I70" s="31"/>
      <c r="K70" s="7"/>
    </row>
    <row r="71" spans="1:11" ht="15">
      <c r="A71" s="23"/>
      <c r="B71" s="23"/>
      <c r="C71" s="48"/>
      <c r="D71" s="23"/>
      <c r="E71" s="7"/>
      <c r="F71" s="23"/>
      <c r="G71" s="60"/>
      <c r="H71" s="60"/>
      <c r="I71" s="31"/>
      <c r="K71" s="7"/>
    </row>
    <row r="72" spans="1:11" ht="15">
      <c r="A72" s="23"/>
      <c r="B72" s="23"/>
      <c r="C72" s="48"/>
      <c r="D72" s="23"/>
      <c r="E72" s="7"/>
      <c r="F72" s="23"/>
      <c r="G72" s="60"/>
      <c r="H72" s="60"/>
      <c r="I72" s="31"/>
      <c r="K72" s="7"/>
    </row>
    <row r="73" spans="1:11" ht="15">
      <c r="A73" s="23"/>
      <c r="B73" s="23"/>
      <c r="C73" s="48"/>
      <c r="D73" s="23"/>
      <c r="E73" s="7"/>
      <c r="F73" s="23"/>
      <c r="G73" s="60"/>
      <c r="H73" s="60"/>
      <c r="I73" s="31"/>
      <c r="K73" s="7"/>
    </row>
    <row r="74" spans="1:11" ht="15">
      <c r="A74" s="23"/>
      <c r="B74" s="23"/>
      <c r="C74" s="48"/>
      <c r="D74" s="23"/>
      <c r="E74" s="7"/>
      <c r="F74" s="23"/>
      <c r="G74" s="60"/>
      <c r="H74" s="60"/>
      <c r="I74" s="31"/>
      <c r="K74" s="7"/>
    </row>
    <row r="75" ht="15">
      <c r="K75" s="7" t="str">
        <f t="shared" si="1"/>
        <v> </v>
      </c>
    </row>
    <row r="76" ht="15">
      <c r="K76" s="7" t="str">
        <f t="shared" si="1"/>
        <v> </v>
      </c>
    </row>
    <row r="77" ht="15">
      <c r="K77" s="7" t="str">
        <f t="shared" si="1"/>
        <v> </v>
      </c>
    </row>
    <row r="78" ht="15">
      <c r="K78" s="7" t="str">
        <f t="shared" si="1"/>
        <v> </v>
      </c>
    </row>
    <row r="79" ht="15">
      <c r="K79" s="7" t="str">
        <f t="shared" si="1"/>
        <v> </v>
      </c>
    </row>
    <row r="80" ht="15">
      <c r="K80" s="7" t="str">
        <f t="shared" si="1"/>
        <v> </v>
      </c>
    </row>
    <row r="81" ht="15">
      <c r="K81" s="7" t="str">
        <f t="shared" si="1"/>
        <v> </v>
      </c>
    </row>
    <row r="82" ht="15">
      <c r="K82" s="7" t="str">
        <f t="shared" si="1"/>
        <v> </v>
      </c>
    </row>
    <row r="83" ht="15">
      <c r="K83" s="7" t="str">
        <f t="shared" si="1"/>
        <v> </v>
      </c>
    </row>
    <row r="84" ht="15">
      <c r="K84" s="7" t="str">
        <f t="shared" si="1"/>
        <v> </v>
      </c>
    </row>
    <row r="85" ht="15">
      <c r="K85" s="7" t="str">
        <f t="shared" si="1"/>
        <v> </v>
      </c>
    </row>
    <row r="86" ht="15">
      <c r="K86" s="7" t="str">
        <f t="shared" si="1"/>
        <v> </v>
      </c>
    </row>
  </sheetData>
  <sheetProtection/>
  <mergeCells count="5">
    <mergeCell ref="A1:I1"/>
    <mergeCell ref="A2:I2"/>
    <mergeCell ref="D4:F4"/>
    <mergeCell ref="A5:I5"/>
    <mergeCell ref="A6:I6"/>
  </mergeCells>
  <hyperlinks>
    <hyperlink ref="B7" r:id="rId1" display="MoU"/>
    <hyperlink ref="B8" r:id="rId2" display="MoU"/>
    <hyperlink ref="B9" r:id="rId3" display="MoU"/>
    <hyperlink ref="B10" r:id="rId4" display="MoU"/>
    <hyperlink ref="B11" r:id="rId5" display="MoU"/>
    <hyperlink ref="B12" r:id="rId6" display="MoU"/>
    <hyperlink ref="B13" r:id="rId7" display="PKS"/>
    <hyperlink ref="B15" r:id="rId8" display="MoU"/>
    <hyperlink ref="B16" r:id="rId9" display="MoU"/>
    <hyperlink ref="B17" r:id="rId10" display="MoU"/>
    <hyperlink ref="B18" r:id="rId11" display="MoU"/>
    <hyperlink ref="B19" r:id="rId12" display="MoU"/>
    <hyperlink ref="B20" r:id="rId13" display="MoU"/>
    <hyperlink ref="B21" r:id="rId14" display="MoU"/>
    <hyperlink ref="B22" r:id="rId15" display="MoU"/>
    <hyperlink ref="B23" r:id="rId16" display="MoU"/>
    <hyperlink ref="B24" r:id="rId17" display="MoU"/>
    <hyperlink ref="B25" r:id="rId18" display="MoU"/>
    <hyperlink ref="B26" r:id="rId19" display="MoU"/>
    <hyperlink ref="B27" r:id="rId20" display="MoU"/>
    <hyperlink ref="B28" r:id="rId21" display="MoU"/>
    <hyperlink ref="B29" r:id="rId22" display="MoU"/>
    <hyperlink ref="B30" r:id="rId23" display="MoU"/>
    <hyperlink ref="B31" r:id="rId24" display="MoU"/>
    <hyperlink ref="B32" r:id="rId25" display="MoU"/>
    <hyperlink ref="B33" r:id="rId26" display="MoU"/>
    <hyperlink ref="B34" r:id="rId27" display="MoU"/>
    <hyperlink ref="B35" r:id="rId28" display="MoU"/>
    <hyperlink ref="B36" r:id="rId29" display="MoU"/>
    <hyperlink ref="B37" r:id="rId30" display="MoU"/>
    <hyperlink ref="B38" r:id="rId31" display="MoU"/>
    <hyperlink ref="B39" r:id="rId32" display="MoU"/>
    <hyperlink ref="B41" r:id="rId33" display="MoU"/>
    <hyperlink ref="B42" r:id="rId34" display="MoU"/>
    <hyperlink ref="B43" r:id="rId35" display="MoU"/>
    <hyperlink ref="B44" r:id="rId36" display="PKS"/>
    <hyperlink ref="B45" r:id="rId37" display="MoU"/>
    <hyperlink ref="B46" r:id="rId38" display="MoU"/>
    <hyperlink ref="B47" r:id="rId39" display="MoU"/>
    <hyperlink ref="B48" r:id="rId40" display="MoU"/>
    <hyperlink ref="B49" r:id="rId41" display="MoU"/>
    <hyperlink ref="B50" r:id="rId42" display="MoU"/>
    <hyperlink ref="B51" r:id="rId43" display="MoU"/>
    <hyperlink ref="B53" r:id="rId44" display="MoU"/>
    <hyperlink ref="B52" r:id="rId45" display="PKS"/>
  </hyperlinks>
  <printOptions/>
  <pageMargins left="0.35433070866141736" right="0.15748031496062992" top="0.5511811023622047" bottom="0.2755905511811024" header="0.2362204724409449" footer="0.1968503937007874"/>
  <pageSetup horizontalDpi="600" verticalDpi="600" orientation="landscape" paperSize="9" r:id="rId46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72"/>
  <sheetViews>
    <sheetView showGridLines="0" zoomScaleSheetLayoutView="100" zoomScalePageLayoutView="0" workbookViewId="0" topLeftCell="A30">
      <selection activeCell="B43" sqref="B43"/>
    </sheetView>
  </sheetViews>
  <sheetFormatPr defaultColWidth="9.140625" defaultRowHeight="12.75"/>
  <cols>
    <col min="1" max="1" width="4.00390625" style="6" bestFit="1" customWidth="1"/>
    <col min="2" max="2" width="5.57421875" style="6" customWidth="1"/>
    <col min="3" max="3" width="34.7109375" style="34" customWidth="1"/>
    <col min="4" max="4" width="17.8515625" style="22" customWidth="1"/>
    <col min="5" max="5" width="1.421875" style="6" bestFit="1" customWidth="1"/>
    <col min="6" max="6" width="19.28125" style="22" customWidth="1"/>
    <col min="7" max="7" width="16.421875" style="22" customWidth="1"/>
    <col min="8" max="8" width="15.57421875" style="22" customWidth="1"/>
    <col min="9" max="9" width="28.140625" style="34" customWidth="1"/>
    <col min="10" max="11" width="0" style="6" hidden="1" customWidth="1"/>
    <col min="12" max="16384" width="9.140625" style="6" customWidth="1"/>
  </cols>
  <sheetData>
    <row r="1" spans="1:9" ht="28.5">
      <c r="A1" s="142" t="s">
        <v>754</v>
      </c>
      <c r="B1" s="142"/>
      <c r="C1" s="142"/>
      <c r="D1" s="142"/>
      <c r="E1" s="142"/>
      <c r="F1" s="142"/>
      <c r="G1" s="142"/>
      <c r="H1" s="142"/>
      <c r="I1" s="142"/>
    </row>
    <row r="2" spans="1:9" ht="15">
      <c r="A2" s="143"/>
      <c r="B2" s="143"/>
      <c r="C2" s="143"/>
      <c r="D2" s="143"/>
      <c r="E2" s="143"/>
      <c r="F2" s="143"/>
      <c r="G2" s="143"/>
      <c r="H2" s="143"/>
      <c r="I2" s="143"/>
    </row>
    <row r="3" ht="10.5" customHeight="1">
      <c r="H3" s="22" t="s">
        <v>539</v>
      </c>
    </row>
    <row r="4" spans="1:9" s="106" customFormat="1" ht="23.25" customHeight="1">
      <c r="A4" s="104" t="s">
        <v>279</v>
      </c>
      <c r="B4" s="105" t="s">
        <v>580</v>
      </c>
      <c r="C4" s="105" t="s">
        <v>280</v>
      </c>
      <c r="D4" s="144" t="s">
        <v>581</v>
      </c>
      <c r="E4" s="144"/>
      <c r="F4" s="144"/>
      <c r="G4" s="105" t="s">
        <v>565</v>
      </c>
      <c r="H4" s="105" t="s">
        <v>566</v>
      </c>
      <c r="I4" s="33" t="s">
        <v>582</v>
      </c>
    </row>
    <row r="5" spans="1:9" ht="17.25" customHeight="1">
      <c r="A5" s="139" t="s">
        <v>730</v>
      </c>
      <c r="B5" s="140"/>
      <c r="C5" s="140"/>
      <c r="D5" s="140"/>
      <c r="E5" s="140"/>
      <c r="F5" s="140"/>
      <c r="G5" s="140"/>
      <c r="H5" s="140"/>
      <c r="I5" s="141"/>
    </row>
    <row r="6" spans="1:9" ht="17.25" customHeight="1">
      <c r="A6" s="139" t="s">
        <v>753</v>
      </c>
      <c r="B6" s="140"/>
      <c r="C6" s="140"/>
      <c r="D6" s="140"/>
      <c r="E6" s="140"/>
      <c r="F6" s="140"/>
      <c r="G6" s="140"/>
      <c r="H6" s="140"/>
      <c r="I6" s="141"/>
    </row>
    <row r="7" spans="1:11" ht="18.75" customHeight="1">
      <c r="A7" s="4">
        <v>1</v>
      </c>
      <c r="B7" s="113" t="s">
        <v>62</v>
      </c>
      <c r="C7" s="5" t="s">
        <v>419</v>
      </c>
      <c r="D7" s="7" t="s">
        <v>28</v>
      </c>
      <c r="E7" s="7" t="s">
        <v>555</v>
      </c>
      <c r="F7" s="8" t="s">
        <v>420</v>
      </c>
      <c r="G7" s="17">
        <v>38835</v>
      </c>
      <c r="H7" s="17">
        <f aca="true" t="shared" si="0" ref="H7:H42">+G7+(365*5)</f>
        <v>40660</v>
      </c>
      <c r="I7" s="9" t="s">
        <v>139</v>
      </c>
      <c r="J7" s="6">
        <v>2006</v>
      </c>
      <c r="K7" s="6" t="str">
        <f>+J7&amp;" "&amp;B7</f>
        <v>2006 MoU</v>
      </c>
    </row>
    <row r="8" spans="1:11" ht="15" customHeight="1">
      <c r="A8" s="4">
        <v>2</v>
      </c>
      <c r="B8" s="113" t="s">
        <v>62</v>
      </c>
      <c r="C8" s="5" t="s">
        <v>421</v>
      </c>
      <c r="D8" s="7" t="s">
        <v>29</v>
      </c>
      <c r="E8" s="7" t="s">
        <v>555</v>
      </c>
      <c r="F8" s="8" t="s">
        <v>422</v>
      </c>
      <c r="G8" s="17">
        <v>38939</v>
      </c>
      <c r="H8" s="17">
        <f t="shared" si="0"/>
        <v>40764</v>
      </c>
      <c r="I8" s="9" t="s">
        <v>139</v>
      </c>
      <c r="J8" s="6">
        <v>2006</v>
      </c>
      <c r="K8" s="6" t="str">
        <f aca="true" t="shared" si="1" ref="K8:K72">+J8&amp;" "&amp;B8</f>
        <v>2006 MoU</v>
      </c>
    </row>
    <row r="9" spans="1:11" ht="15" customHeight="1">
      <c r="A9" s="4"/>
      <c r="B9" s="113" t="s">
        <v>229</v>
      </c>
      <c r="C9" s="5" t="s">
        <v>630</v>
      </c>
      <c r="D9" s="7" t="s">
        <v>631</v>
      </c>
      <c r="E9" s="7"/>
      <c r="F9" s="8"/>
      <c r="G9" s="17">
        <v>38939</v>
      </c>
      <c r="H9" s="17">
        <f t="shared" si="0"/>
        <v>40764</v>
      </c>
      <c r="I9" s="9" t="s">
        <v>143</v>
      </c>
      <c r="J9" s="6">
        <v>2006</v>
      </c>
      <c r="K9" s="6" t="str">
        <f t="shared" si="1"/>
        <v>2006 PKS</v>
      </c>
    </row>
    <row r="10" spans="1:11" ht="15">
      <c r="A10" s="4">
        <v>3</v>
      </c>
      <c r="B10" s="113" t="s">
        <v>62</v>
      </c>
      <c r="C10" s="5" t="s">
        <v>423</v>
      </c>
      <c r="D10" s="7" t="s">
        <v>30</v>
      </c>
      <c r="E10" s="7" t="s">
        <v>555</v>
      </c>
      <c r="F10" s="8" t="s">
        <v>424</v>
      </c>
      <c r="G10" s="17">
        <v>39143</v>
      </c>
      <c r="H10" s="17">
        <f t="shared" si="0"/>
        <v>40968</v>
      </c>
      <c r="I10" s="9" t="s">
        <v>139</v>
      </c>
      <c r="J10" s="6">
        <v>2007</v>
      </c>
      <c r="K10" s="6" t="str">
        <f t="shared" si="1"/>
        <v>2007 MoU</v>
      </c>
    </row>
    <row r="11" spans="1:11" ht="15" customHeight="1">
      <c r="A11" s="4">
        <v>4</v>
      </c>
      <c r="B11" s="113" t="s">
        <v>62</v>
      </c>
      <c r="C11" s="5" t="s">
        <v>164</v>
      </c>
      <c r="D11" s="7" t="s">
        <v>31</v>
      </c>
      <c r="E11" s="7" t="s">
        <v>555</v>
      </c>
      <c r="F11" s="8" t="s">
        <v>425</v>
      </c>
      <c r="G11" s="17">
        <v>39182</v>
      </c>
      <c r="H11" s="17">
        <f t="shared" si="0"/>
        <v>41007</v>
      </c>
      <c r="I11" s="9" t="s">
        <v>139</v>
      </c>
      <c r="J11" s="6">
        <v>2007</v>
      </c>
      <c r="K11" s="6" t="str">
        <f t="shared" si="1"/>
        <v>2007 MoU</v>
      </c>
    </row>
    <row r="12" spans="1:11" ht="15">
      <c r="A12" s="4">
        <v>5</v>
      </c>
      <c r="B12" s="113" t="s">
        <v>62</v>
      </c>
      <c r="C12" s="5" t="s">
        <v>162</v>
      </c>
      <c r="D12" s="7" t="s">
        <v>32</v>
      </c>
      <c r="E12" s="7" t="s">
        <v>555</v>
      </c>
      <c r="F12" s="8" t="s">
        <v>426</v>
      </c>
      <c r="G12" s="17">
        <v>39289</v>
      </c>
      <c r="H12" s="17">
        <f t="shared" si="0"/>
        <v>41114</v>
      </c>
      <c r="I12" s="9" t="s">
        <v>632</v>
      </c>
      <c r="J12" s="6">
        <v>2007</v>
      </c>
      <c r="K12" s="6" t="str">
        <f t="shared" si="1"/>
        <v>2007 MoU</v>
      </c>
    </row>
    <row r="13" spans="1:11" ht="15">
      <c r="A13" s="4">
        <v>6</v>
      </c>
      <c r="B13" s="113" t="s">
        <v>62</v>
      </c>
      <c r="C13" s="5" t="s">
        <v>913</v>
      </c>
      <c r="D13" s="7" t="s">
        <v>427</v>
      </c>
      <c r="E13" s="7" t="s">
        <v>555</v>
      </c>
      <c r="F13" s="8" t="s">
        <v>100</v>
      </c>
      <c r="G13" s="17">
        <v>39330</v>
      </c>
      <c r="H13" s="17">
        <f t="shared" si="0"/>
        <v>41155</v>
      </c>
      <c r="I13" s="9" t="s">
        <v>139</v>
      </c>
      <c r="J13" s="6">
        <v>2007</v>
      </c>
      <c r="K13" s="6" t="str">
        <f t="shared" si="1"/>
        <v>2007 MoU</v>
      </c>
    </row>
    <row r="14" spans="1:11" ht="15">
      <c r="A14" s="32">
        <v>7</v>
      </c>
      <c r="B14" s="113" t="s">
        <v>62</v>
      </c>
      <c r="C14" s="5" t="s">
        <v>428</v>
      </c>
      <c r="D14" s="7" t="s">
        <v>33</v>
      </c>
      <c r="E14" s="7" t="s">
        <v>555</v>
      </c>
      <c r="F14" s="8" t="s">
        <v>438</v>
      </c>
      <c r="G14" s="17">
        <v>39330</v>
      </c>
      <c r="H14" s="17">
        <f t="shared" si="0"/>
        <v>41155</v>
      </c>
      <c r="I14" s="9" t="s">
        <v>139</v>
      </c>
      <c r="J14" s="6">
        <v>2007</v>
      </c>
      <c r="K14" s="6" t="str">
        <f t="shared" si="1"/>
        <v>2007 MoU</v>
      </c>
    </row>
    <row r="15" spans="1:11" ht="15">
      <c r="A15" s="32">
        <v>8</v>
      </c>
      <c r="B15" s="113" t="s">
        <v>62</v>
      </c>
      <c r="C15" s="9" t="s">
        <v>439</v>
      </c>
      <c r="D15" s="7" t="s">
        <v>34</v>
      </c>
      <c r="E15" s="7" t="s">
        <v>555</v>
      </c>
      <c r="F15" s="8" t="s">
        <v>441</v>
      </c>
      <c r="G15" s="17">
        <v>39601</v>
      </c>
      <c r="H15" s="17">
        <f t="shared" si="0"/>
        <v>41426</v>
      </c>
      <c r="I15" s="9" t="s">
        <v>139</v>
      </c>
      <c r="J15" s="6">
        <v>2008</v>
      </c>
      <c r="K15" s="6" t="str">
        <f t="shared" si="1"/>
        <v>2008 MoU</v>
      </c>
    </row>
    <row r="16" spans="1:11" ht="15">
      <c r="A16" s="4">
        <v>9</v>
      </c>
      <c r="B16" s="113" t="s">
        <v>229</v>
      </c>
      <c r="C16" s="5" t="s">
        <v>180</v>
      </c>
      <c r="D16" s="7" t="s">
        <v>35</v>
      </c>
      <c r="E16" s="7" t="s">
        <v>555</v>
      </c>
      <c r="F16" s="8" t="s">
        <v>442</v>
      </c>
      <c r="G16" s="17">
        <v>39657</v>
      </c>
      <c r="H16" s="17">
        <f>+G16+(365*3)</f>
        <v>40752</v>
      </c>
      <c r="I16" s="9" t="s">
        <v>167</v>
      </c>
      <c r="J16" s="6">
        <v>2008</v>
      </c>
      <c r="K16" s="6" t="str">
        <f t="shared" si="1"/>
        <v>2008 PKS</v>
      </c>
    </row>
    <row r="17" spans="1:11" ht="15">
      <c r="A17" s="4">
        <v>10</v>
      </c>
      <c r="B17" s="113" t="s">
        <v>62</v>
      </c>
      <c r="C17" s="9" t="s">
        <v>444</v>
      </c>
      <c r="D17" s="7" t="s">
        <v>36</v>
      </c>
      <c r="E17" s="7" t="s">
        <v>555</v>
      </c>
      <c r="F17" s="8" t="s">
        <v>445</v>
      </c>
      <c r="G17" s="17">
        <v>39714</v>
      </c>
      <c r="H17" s="17">
        <f t="shared" si="0"/>
        <v>41539</v>
      </c>
      <c r="I17" s="9" t="s">
        <v>139</v>
      </c>
      <c r="J17" s="6">
        <v>2008</v>
      </c>
      <c r="K17" s="6" t="str">
        <f t="shared" si="1"/>
        <v>2008 MoU</v>
      </c>
    </row>
    <row r="18" spans="1:11" ht="15">
      <c r="A18" s="4">
        <v>11</v>
      </c>
      <c r="B18" s="113" t="s">
        <v>62</v>
      </c>
      <c r="C18" s="9" t="s">
        <v>446</v>
      </c>
      <c r="D18" s="7" t="s">
        <v>636</v>
      </c>
      <c r="E18" s="7" t="s">
        <v>555</v>
      </c>
      <c r="F18" s="8" t="s">
        <v>447</v>
      </c>
      <c r="G18" s="17">
        <v>39745</v>
      </c>
      <c r="H18" s="17">
        <f t="shared" si="0"/>
        <v>41570</v>
      </c>
      <c r="I18" s="9" t="s">
        <v>139</v>
      </c>
      <c r="J18" s="6">
        <v>2008</v>
      </c>
      <c r="K18" s="6" t="str">
        <f t="shared" si="1"/>
        <v>2008 MoU</v>
      </c>
    </row>
    <row r="19" spans="1:11" ht="15">
      <c r="A19" s="4">
        <v>12</v>
      </c>
      <c r="B19" s="113" t="s">
        <v>62</v>
      </c>
      <c r="C19" s="9" t="s">
        <v>633</v>
      </c>
      <c r="D19" s="7" t="s">
        <v>184</v>
      </c>
      <c r="E19" s="10" t="s">
        <v>555</v>
      </c>
      <c r="F19" s="8" t="s">
        <v>185</v>
      </c>
      <c r="G19" s="17">
        <v>39675</v>
      </c>
      <c r="H19" s="17">
        <f t="shared" si="0"/>
        <v>41500</v>
      </c>
      <c r="I19" s="9" t="s">
        <v>139</v>
      </c>
      <c r="J19" s="6">
        <v>2008</v>
      </c>
      <c r="K19" s="6" t="str">
        <f t="shared" si="1"/>
        <v>2008 MoU</v>
      </c>
    </row>
    <row r="20" spans="1:11" ht="15">
      <c r="A20" s="4">
        <v>13</v>
      </c>
      <c r="B20" s="113" t="s">
        <v>62</v>
      </c>
      <c r="C20" s="9" t="s">
        <v>198</v>
      </c>
      <c r="D20" s="7" t="s">
        <v>200</v>
      </c>
      <c r="E20" s="10" t="s">
        <v>555</v>
      </c>
      <c r="F20" s="8" t="s">
        <v>199</v>
      </c>
      <c r="G20" s="17">
        <v>39823</v>
      </c>
      <c r="H20" s="17">
        <f t="shared" si="0"/>
        <v>41648</v>
      </c>
      <c r="I20" s="9" t="s">
        <v>139</v>
      </c>
      <c r="J20" s="6">
        <v>2009</v>
      </c>
      <c r="K20" s="6" t="str">
        <f t="shared" si="1"/>
        <v>2009 MoU</v>
      </c>
    </row>
    <row r="21" spans="1:11" ht="17.25" customHeight="1">
      <c r="A21" s="4">
        <v>14</v>
      </c>
      <c r="B21" s="113" t="s">
        <v>62</v>
      </c>
      <c r="C21" s="9" t="s">
        <v>212</v>
      </c>
      <c r="D21" s="7" t="s">
        <v>225</v>
      </c>
      <c r="E21" s="10" t="s">
        <v>555</v>
      </c>
      <c r="F21" s="8" t="s">
        <v>226</v>
      </c>
      <c r="G21" s="17">
        <v>39849</v>
      </c>
      <c r="H21" s="17">
        <f t="shared" si="0"/>
        <v>41674</v>
      </c>
      <c r="I21" s="153" t="s">
        <v>635</v>
      </c>
      <c r="J21" s="6">
        <v>2009</v>
      </c>
      <c r="K21" s="6" t="str">
        <f t="shared" si="1"/>
        <v>2009 MoU</v>
      </c>
    </row>
    <row r="22" spans="1:11" ht="15">
      <c r="A22" s="4"/>
      <c r="B22" s="113" t="s">
        <v>229</v>
      </c>
      <c r="C22" s="9" t="s">
        <v>634</v>
      </c>
      <c r="D22" s="7" t="s">
        <v>227</v>
      </c>
      <c r="E22" s="10" t="s">
        <v>555</v>
      </c>
      <c r="F22" s="8" t="s">
        <v>228</v>
      </c>
      <c r="G22" s="17">
        <v>39849</v>
      </c>
      <c r="H22" s="17">
        <f t="shared" si="0"/>
        <v>41674</v>
      </c>
      <c r="I22" s="153"/>
      <c r="J22" s="6">
        <v>2009</v>
      </c>
      <c r="K22" s="6" t="str">
        <f t="shared" si="1"/>
        <v>2009 PKS</v>
      </c>
    </row>
    <row r="23" spans="1:11" ht="30">
      <c r="A23" s="4">
        <v>15</v>
      </c>
      <c r="B23" s="113" t="s">
        <v>62</v>
      </c>
      <c r="C23" s="9" t="s">
        <v>239</v>
      </c>
      <c r="D23" s="7" t="s">
        <v>240</v>
      </c>
      <c r="E23" s="10" t="s">
        <v>555</v>
      </c>
      <c r="F23" s="8" t="s">
        <v>241</v>
      </c>
      <c r="G23" s="17">
        <v>39923</v>
      </c>
      <c r="H23" s="17">
        <f>+G23+(365*3)</f>
        <v>41018</v>
      </c>
      <c r="I23" s="9" t="s">
        <v>256</v>
      </c>
      <c r="J23" s="6">
        <v>2009</v>
      </c>
      <c r="K23" s="6" t="str">
        <f t="shared" si="1"/>
        <v>2009 MoU</v>
      </c>
    </row>
    <row r="24" spans="1:11" ht="30">
      <c r="A24" s="4"/>
      <c r="B24" s="113" t="s">
        <v>229</v>
      </c>
      <c r="C24" s="9" t="s">
        <v>239</v>
      </c>
      <c r="D24" s="7" t="s">
        <v>242</v>
      </c>
      <c r="E24" s="10" t="s">
        <v>555</v>
      </c>
      <c r="F24" s="8" t="s">
        <v>243</v>
      </c>
      <c r="G24" s="17">
        <v>39923</v>
      </c>
      <c r="H24" s="17">
        <f>+G24+(365*3)</f>
        <v>41018</v>
      </c>
      <c r="I24" s="9" t="s">
        <v>256</v>
      </c>
      <c r="J24" s="6">
        <v>2009</v>
      </c>
      <c r="K24" s="6" t="str">
        <f t="shared" si="1"/>
        <v>2009 PKS</v>
      </c>
    </row>
    <row r="25" spans="1:11" ht="30.75" customHeight="1">
      <c r="A25" s="4">
        <v>16</v>
      </c>
      <c r="B25" s="113" t="s">
        <v>62</v>
      </c>
      <c r="C25" s="9" t="s">
        <v>249</v>
      </c>
      <c r="D25" s="35" t="s">
        <v>248</v>
      </c>
      <c r="E25" s="10" t="s">
        <v>555</v>
      </c>
      <c r="F25" s="8" t="s">
        <v>250</v>
      </c>
      <c r="G25" s="17">
        <v>39923</v>
      </c>
      <c r="H25" s="17">
        <f>+G25+(365*3)</f>
        <v>41018</v>
      </c>
      <c r="I25" s="9" t="s">
        <v>256</v>
      </c>
      <c r="J25" s="6">
        <v>2009</v>
      </c>
      <c r="K25" s="6" t="str">
        <f t="shared" si="1"/>
        <v>2009 MoU</v>
      </c>
    </row>
    <row r="26" spans="1:11" ht="30">
      <c r="A26" s="4"/>
      <c r="B26" s="113" t="s">
        <v>229</v>
      </c>
      <c r="C26" s="9" t="s">
        <v>249</v>
      </c>
      <c r="D26" s="35" t="s">
        <v>251</v>
      </c>
      <c r="E26" s="10" t="s">
        <v>555</v>
      </c>
      <c r="F26" s="8" t="s">
        <v>255</v>
      </c>
      <c r="G26" s="17">
        <v>39923</v>
      </c>
      <c r="H26" s="17">
        <f>+G26+(365*3)</f>
        <v>41018</v>
      </c>
      <c r="I26" s="9" t="s">
        <v>256</v>
      </c>
      <c r="J26" s="6">
        <v>2009</v>
      </c>
      <c r="K26" s="6" t="str">
        <f t="shared" si="1"/>
        <v>2009 PKS</v>
      </c>
    </row>
    <row r="27" spans="1:11" ht="30">
      <c r="A27" s="4">
        <v>17</v>
      </c>
      <c r="B27" s="113" t="s">
        <v>62</v>
      </c>
      <c r="C27" s="9" t="s">
        <v>257</v>
      </c>
      <c r="D27" s="35" t="s">
        <v>258</v>
      </c>
      <c r="E27" s="10" t="s">
        <v>555</v>
      </c>
      <c r="F27" s="8" t="s">
        <v>259</v>
      </c>
      <c r="G27" s="17">
        <v>39882</v>
      </c>
      <c r="H27" s="17">
        <f aca="true" t="shared" si="2" ref="H27:H32">+G27+(365*3)</f>
        <v>40977</v>
      </c>
      <c r="I27" s="9" t="s">
        <v>256</v>
      </c>
      <c r="J27" s="6">
        <v>2009</v>
      </c>
      <c r="K27" s="6" t="str">
        <f t="shared" si="1"/>
        <v>2009 MoU</v>
      </c>
    </row>
    <row r="28" spans="1:11" ht="30">
      <c r="A28" s="11"/>
      <c r="B28" s="116" t="s">
        <v>229</v>
      </c>
      <c r="C28" s="15" t="s">
        <v>637</v>
      </c>
      <c r="D28" s="36" t="s">
        <v>258</v>
      </c>
      <c r="E28" s="27" t="s">
        <v>555</v>
      </c>
      <c r="F28" s="14" t="s">
        <v>259</v>
      </c>
      <c r="G28" s="30">
        <v>39882</v>
      </c>
      <c r="H28" s="30">
        <f t="shared" si="2"/>
        <v>40977</v>
      </c>
      <c r="I28" s="15" t="s">
        <v>256</v>
      </c>
      <c r="J28" s="6">
        <v>2009</v>
      </c>
      <c r="K28" s="6" t="str">
        <f t="shared" si="1"/>
        <v>2009 PKS</v>
      </c>
    </row>
    <row r="29" spans="1:11" ht="30" customHeight="1">
      <c r="A29" s="4">
        <v>18</v>
      </c>
      <c r="B29" s="113" t="s">
        <v>62</v>
      </c>
      <c r="C29" s="9" t="s">
        <v>639</v>
      </c>
      <c r="D29" s="7" t="s">
        <v>263</v>
      </c>
      <c r="E29" s="10" t="s">
        <v>555</v>
      </c>
      <c r="F29" s="8" t="s">
        <v>262</v>
      </c>
      <c r="G29" s="17">
        <v>39832</v>
      </c>
      <c r="H29" s="17">
        <f t="shared" si="2"/>
        <v>40927</v>
      </c>
      <c r="I29" s="153" t="s">
        <v>256</v>
      </c>
      <c r="J29" s="6">
        <v>2009</v>
      </c>
      <c r="K29" s="6" t="str">
        <f t="shared" si="1"/>
        <v>2009 MoU</v>
      </c>
    </row>
    <row r="30" spans="1:11" ht="15">
      <c r="A30" s="4"/>
      <c r="B30" s="113" t="s">
        <v>229</v>
      </c>
      <c r="C30" s="9" t="s">
        <v>260</v>
      </c>
      <c r="D30" s="7" t="s">
        <v>261</v>
      </c>
      <c r="E30" s="10" t="s">
        <v>555</v>
      </c>
      <c r="F30" s="8" t="s">
        <v>262</v>
      </c>
      <c r="G30" s="17">
        <v>39832</v>
      </c>
      <c r="H30" s="17">
        <f t="shared" si="2"/>
        <v>40927</v>
      </c>
      <c r="I30" s="153"/>
      <c r="J30" s="6">
        <v>2009</v>
      </c>
      <c r="K30" s="6" t="str">
        <f t="shared" si="1"/>
        <v>2009 PKS</v>
      </c>
    </row>
    <row r="31" spans="1:11" ht="30" customHeight="1">
      <c r="A31" s="4">
        <v>19</v>
      </c>
      <c r="B31" s="113" t="s">
        <v>62</v>
      </c>
      <c r="C31" s="9" t="s">
        <v>640</v>
      </c>
      <c r="D31" s="7" t="s">
        <v>270</v>
      </c>
      <c r="E31" s="10" t="s">
        <v>555</v>
      </c>
      <c r="F31" s="8" t="s">
        <v>271</v>
      </c>
      <c r="G31" s="17">
        <v>39832</v>
      </c>
      <c r="H31" s="17">
        <f t="shared" si="2"/>
        <v>40927</v>
      </c>
      <c r="I31" s="153" t="s">
        <v>256</v>
      </c>
      <c r="J31" s="6">
        <v>2009</v>
      </c>
      <c r="K31" s="6" t="str">
        <f t="shared" si="1"/>
        <v>2009 MoU</v>
      </c>
    </row>
    <row r="32" spans="1:11" ht="15">
      <c r="A32" s="4"/>
      <c r="B32" s="113" t="s">
        <v>229</v>
      </c>
      <c r="C32" s="9" t="s">
        <v>264</v>
      </c>
      <c r="D32" s="7" t="s">
        <v>272</v>
      </c>
      <c r="E32" s="10" t="s">
        <v>555</v>
      </c>
      <c r="F32" s="8" t="s">
        <v>273</v>
      </c>
      <c r="G32" s="17">
        <v>39832</v>
      </c>
      <c r="H32" s="17">
        <f t="shared" si="2"/>
        <v>40927</v>
      </c>
      <c r="I32" s="153"/>
      <c r="J32" s="6">
        <v>2009</v>
      </c>
      <c r="K32" s="6" t="str">
        <f t="shared" si="1"/>
        <v>2009 PKS</v>
      </c>
    </row>
    <row r="33" spans="1:11" ht="30" customHeight="1">
      <c r="A33" s="4">
        <v>20</v>
      </c>
      <c r="B33" s="113" t="s">
        <v>62</v>
      </c>
      <c r="C33" s="9" t="s">
        <v>274</v>
      </c>
      <c r="D33" s="7" t="s">
        <v>275</v>
      </c>
      <c r="E33" s="10" t="s">
        <v>555</v>
      </c>
      <c r="F33" s="8" t="s">
        <v>276</v>
      </c>
      <c r="G33" s="17">
        <v>39882</v>
      </c>
      <c r="H33" s="17">
        <f t="shared" si="0"/>
        <v>41707</v>
      </c>
      <c r="I33" s="153" t="s">
        <v>256</v>
      </c>
      <c r="J33" s="6">
        <v>2009</v>
      </c>
      <c r="K33" s="6" t="str">
        <f t="shared" si="1"/>
        <v>2009 MoU</v>
      </c>
    </row>
    <row r="34" spans="1:11" ht="18.75" customHeight="1">
      <c r="A34" s="4"/>
      <c r="B34" s="113" t="s">
        <v>229</v>
      </c>
      <c r="C34" s="9" t="s">
        <v>638</v>
      </c>
      <c r="D34" s="7" t="s">
        <v>277</v>
      </c>
      <c r="E34" s="10" t="s">
        <v>555</v>
      </c>
      <c r="F34" s="8" t="s">
        <v>278</v>
      </c>
      <c r="G34" s="17">
        <v>39882</v>
      </c>
      <c r="H34" s="17">
        <f t="shared" si="0"/>
        <v>41707</v>
      </c>
      <c r="I34" s="153"/>
      <c r="J34" s="6">
        <v>2009</v>
      </c>
      <c r="K34" s="6" t="str">
        <f t="shared" si="1"/>
        <v>2009 PKS</v>
      </c>
    </row>
    <row r="35" spans="1:11" ht="15">
      <c r="A35" s="4">
        <v>21</v>
      </c>
      <c r="B35" s="113" t="s">
        <v>62</v>
      </c>
      <c r="C35" s="9" t="s">
        <v>283</v>
      </c>
      <c r="D35" s="7" t="s">
        <v>284</v>
      </c>
      <c r="E35" s="10" t="s">
        <v>555</v>
      </c>
      <c r="F35" s="8" t="s">
        <v>285</v>
      </c>
      <c r="G35" s="17">
        <v>39952</v>
      </c>
      <c r="H35" s="17">
        <f t="shared" si="0"/>
        <v>41777</v>
      </c>
      <c r="I35" s="9"/>
      <c r="J35" s="6">
        <v>2009</v>
      </c>
      <c r="K35" s="6" t="str">
        <f t="shared" si="1"/>
        <v>2009 MoU</v>
      </c>
    </row>
    <row r="36" spans="1:11" ht="15">
      <c r="A36" s="4">
        <v>22</v>
      </c>
      <c r="B36" s="113" t="s">
        <v>62</v>
      </c>
      <c r="C36" s="9" t="s">
        <v>328</v>
      </c>
      <c r="D36" s="7" t="s">
        <v>329</v>
      </c>
      <c r="E36" s="10" t="s">
        <v>555</v>
      </c>
      <c r="F36" s="8" t="s">
        <v>330</v>
      </c>
      <c r="G36" s="17">
        <v>39846</v>
      </c>
      <c r="H36" s="17">
        <f t="shared" si="0"/>
        <v>41671</v>
      </c>
      <c r="I36" s="9"/>
      <c r="J36" s="6">
        <v>2009</v>
      </c>
      <c r="K36" s="6" t="str">
        <f t="shared" si="1"/>
        <v>2009 MoU</v>
      </c>
    </row>
    <row r="37" spans="1:11" ht="30">
      <c r="A37" s="4">
        <v>23</v>
      </c>
      <c r="B37" s="113" t="s">
        <v>229</v>
      </c>
      <c r="C37" s="9" t="s">
        <v>641</v>
      </c>
      <c r="D37" s="7" t="s">
        <v>355</v>
      </c>
      <c r="E37" s="10" t="s">
        <v>555</v>
      </c>
      <c r="F37" s="8" t="s">
        <v>356</v>
      </c>
      <c r="G37" s="17">
        <v>39923</v>
      </c>
      <c r="H37" s="17">
        <f>+G37+(365*3)</f>
        <v>41018</v>
      </c>
      <c r="I37" s="9" t="s">
        <v>256</v>
      </c>
      <c r="J37" s="6">
        <v>2009</v>
      </c>
      <c r="K37" s="6" t="str">
        <f t="shared" si="1"/>
        <v>2009 PKS</v>
      </c>
    </row>
    <row r="38" spans="1:11" ht="30" customHeight="1">
      <c r="A38" s="4">
        <v>24</v>
      </c>
      <c r="B38" s="113" t="s">
        <v>62</v>
      </c>
      <c r="C38" s="9" t="s">
        <v>363</v>
      </c>
      <c r="D38" s="7" t="s">
        <v>357</v>
      </c>
      <c r="E38" s="10" t="s">
        <v>555</v>
      </c>
      <c r="F38" s="8" t="s">
        <v>358</v>
      </c>
      <c r="G38" s="17">
        <v>39923</v>
      </c>
      <c r="H38" s="17">
        <f>+G38+(365*3)</f>
        <v>41018</v>
      </c>
      <c r="I38" s="153" t="s">
        <v>361</v>
      </c>
      <c r="J38" s="6">
        <v>2009</v>
      </c>
      <c r="K38" s="6" t="str">
        <f t="shared" si="1"/>
        <v>2009 MoU</v>
      </c>
    </row>
    <row r="39" spans="1:11" ht="15">
      <c r="A39" s="4"/>
      <c r="B39" s="113" t="s">
        <v>229</v>
      </c>
      <c r="C39" s="9" t="s">
        <v>642</v>
      </c>
      <c r="D39" s="7" t="s">
        <v>359</v>
      </c>
      <c r="E39" s="10" t="s">
        <v>555</v>
      </c>
      <c r="F39" s="8" t="s">
        <v>360</v>
      </c>
      <c r="G39" s="17">
        <v>39923</v>
      </c>
      <c r="H39" s="17">
        <f>+G39+(365*3)</f>
        <v>41018</v>
      </c>
      <c r="I39" s="153"/>
      <c r="J39" s="6">
        <v>2009</v>
      </c>
      <c r="K39" s="6" t="str">
        <f t="shared" si="1"/>
        <v>2009 PKS</v>
      </c>
    </row>
    <row r="40" spans="1:11" ht="15">
      <c r="A40" s="4">
        <v>25</v>
      </c>
      <c r="B40" s="113" t="s">
        <v>62</v>
      </c>
      <c r="C40" s="9" t="s">
        <v>362</v>
      </c>
      <c r="D40" s="7" t="s">
        <v>364</v>
      </c>
      <c r="E40" s="10" t="s">
        <v>555</v>
      </c>
      <c r="F40" s="8" t="s">
        <v>365</v>
      </c>
      <c r="G40" s="17">
        <v>40040</v>
      </c>
      <c r="H40" s="17">
        <f t="shared" si="0"/>
        <v>41865</v>
      </c>
      <c r="I40" s="9" t="s">
        <v>139</v>
      </c>
      <c r="J40" s="6">
        <v>2009</v>
      </c>
      <c r="K40" s="6" t="str">
        <f t="shared" si="1"/>
        <v>2009 MoU</v>
      </c>
    </row>
    <row r="41" spans="1:11" ht="15">
      <c r="A41" s="4"/>
      <c r="B41" s="113" t="s">
        <v>229</v>
      </c>
      <c r="C41" s="9" t="s">
        <v>362</v>
      </c>
      <c r="D41" s="7" t="s">
        <v>366</v>
      </c>
      <c r="E41" s="10" t="s">
        <v>555</v>
      </c>
      <c r="F41" s="8" t="s">
        <v>367</v>
      </c>
      <c r="G41" s="17">
        <v>40040</v>
      </c>
      <c r="H41" s="17">
        <f t="shared" si="0"/>
        <v>41865</v>
      </c>
      <c r="I41" s="9" t="s">
        <v>368</v>
      </c>
      <c r="J41" s="6">
        <v>2009</v>
      </c>
      <c r="K41" s="6" t="str">
        <f t="shared" si="1"/>
        <v>2009 PKS</v>
      </c>
    </row>
    <row r="42" spans="1:11" ht="15">
      <c r="A42" s="4">
        <v>26</v>
      </c>
      <c r="B42" s="113" t="s">
        <v>62</v>
      </c>
      <c r="C42" s="5" t="s">
        <v>59</v>
      </c>
      <c r="D42" s="7" t="s">
        <v>60</v>
      </c>
      <c r="E42" s="7" t="s">
        <v>555</v>
      </c>
      <c r="F42" s="8" t="s">
        <v>61</v>
      </c>
      <c r="G42" s="17">
        <v>40175</v>
      </c>
      <c r="H42" s="17">
        <f t="shared" si="0"/>
        <v>42000</v>
      </c>
      <c r="I42" s="9" t="s">
        <v>643</v>
      </c>
      <c r="J42" s="6">
        <v>2009</v>
      </c>
      <c r="K42" s="6" t="str">
        <f t="shared" si="1"/>
        <v>2009 MoU</v>
      </c>
    </row>
    <row r="43" spans="1:11" ht="15">
      <c r="A43" s="4">
        <v>27</v>
      </c>
      <c r="B43" s="109" t="s">
        <v>62</v>
      </c>
      <c r="C43" s="43" t="s">
        <v>351</v>
      </c>
      <c r="D43" s="7" t="s">
        <v>352</v>
      </c>
      <c r="E43" s="10" t="s">
        <v>555</v>
      </c>
      <c r="F43" s="8" t="s">
        <v>353</v>
      </c>
      <c r="G43" s="55">
        <v>40038</v>
      </c>
      <c r="H43" s="85">
        <f>+G43+(365*5)</f>
        <v>41863</v>
      </c>
      <c r="I43" s="9" t="s">
        <v>139</v>
      </c>
      <c r="J43" s="6">
        <v>2009</v>
      </c>
      <c r="K43" s="6" t="str">
        <f t="shared" si="1"/>
        <v>2009 MoU</v>
      </c>
    </row>
    <row r="44" spans="1:11" ht="15">
      <c r="A44" s="4"/>
      <c r="B44" s="109" t="s">
        <v>229</v>
      </c>
      <c r="C44" s="43" t="s">
        <v>351</v>
      </c>
      <c r="D44" s="7" t="s">
        <v>684</v>
      </c>
      <c r="E44" s="10" t="s">
        <v>555</v>
      </c>
      <c r="F44" s="8" t="s">
        <v>354</v>
      </c>
      <c r="G44" s="55">
        <v>40038</v>
      </c>
      <c r="H44" s="85">
        <f>+G44+(365*2)</f>
        <v>40768</v>
      </c>
      <c r="I44" s="9" t="s">
        <v>206</v>
      </c>
      <c r="J44" s="6">
        <v>2009</v>
      </c>
      <c r="K44" s="6" t="str">
        <f t="shared" si="1"/>
        <v>2009 PKS</v>
      </c>
    </row>
    <row r="45" spans="1:11" ht="15">
      <c r="A45" s="4">
        <v>28</v>
      </c>
      <c r="B45" s="113" t="s">
        <v>62</v>
      </c>
      <c r="C45" s="9" t="s">
        <v>786</v>
      </c>
      <c r="D45" s="22" t="s">
        <v>70</v>
      </c>
      <c r="E45" s="7" t="s">
        <v>555</v>
      </c>
      <c r="F45" s="25" t="s">
        <v>71</v>
      </c>
      <c r="G45" s="17">
        <v>40183</v>
      </c>
      <c r="H45" s="17">
        <f>+G45+(365*5)</f>
        <v>42008</v>
      </c>
      <c r="I45" s="9" t="s">
        <v>139</v>
      </c>
      <c r="J45" s="6">
        <v>2010</v>
      </c>
      <c r="K45" s="6" t="str">
        <f t="shared" si="1"/>
        <v>2010 MoU</v>
      </c>
    </row>
    <row r="46" spans="1:11" ht="30">
      <c r="A46" s="4">
        <v>29</v>
      </c>
      <c r="B46" s="113" t="s">
        <v>62</v>
      </c>
      <c r="C46" s="9" t="s">
        <v>102</v>
      </c>
      <c r="D46" s="22" t="s">
        <v>103</v>
      </c>
      <c r="E46" s="7" t="s">
        <v>555</v>
      </c>
      <c r="F46" s="25" t="s">
        <v>104</v>
      </c>
      <c r="G46" s="17">
        <v>40351</v>
      </c>
      <c r="H46" s="17">
        <f>+G46+(365*5)</f>
        <v>42176</v>
      </c>
      <c r="I46" s="9" t="s">
        <v>139</v>
      </c>
      <c r="J46" s="6">
        <v>2010</v>
      </c>
      <c r="K46" s="6" t="str">
        <f t="shared" si="1"/>
        <v>2010 MoU</v>
      </c>
    </row>
    <row r="47" spans="1:11" ht="30">
      <c r="A47" s="4"/>
      <c r="B47" s="113" t="s">
        <v>229</v>
      </c>
      <c r="C47" s="9" t="s">
        <v>102</v>
      </c>
      <c r="D47" s="22" t="s">
        <v>432</v>
      </c>
      <c r="E47" s="7" t="s">
        <v>555</v>
      </c>
      <c r="F47" s="25" t="s">
        <v>433</v>
      </c>
      <c r="G47" s="17">
        <v>40406</v>
      </c>
      <c r="H47" s="17">
        <f>+G47+(365*2)</f>
        <v>41136</v>
      </c>
      <c r="I47" s="9" t="s">
        <v>434</v>
      </c>
      <c r="J47" s="6">
        <v>2010</v>
      </c>
      <c r="K47" s="6" t="str">
        <f t="shared" si="1"/>
        <v>2010 PKS</v>
      </c>
    </row>
    <row r="48" spans="1:9" ht="30">
      <c r="A48" s="4"/>
      <c r="B48" s="113" t="s">
        <v>229</v>
      </c>
      <c r="C48" s="9" t="s">
        <v>102</v>
      </c>
      <c r="D48" s="22" t="s">
        <v>956</v>
      </c>
      <c r="E48" s="7" t="s">
        <v>555</v>
      </c>
      <c r="F48" s="25" t="s">
        <v>957</v>
      </c>
      <c r="G48" s="17">
        <v>40756</v>
      </c>
      <c r="H48" s="17">
        <f>+G48+(365*3)</f>
        <v>41851</v>
      </c>
      <c r="I48" s="9" t="s">
        <v>434</v>
      </c>
    </row>
    <row r="49" spans="1:9" ht="30">
      <c r="A49" s="4"/>
      <c r="B49" s="100" t="s">
        <v>229</v>
      </c>
      <c r="C49" s="9" t="s">
        <v>102</v>
      </c>
      <c r="D49" s="22" t="s">
        <v>997</v>
      </c>
      <c r="E49" s="7"/>
      <c r="F49" s="25" t="s">
        <v>998</v>
      </c>
      <c r="G49" s="17">
        <v>40773</v>
      </c>
      <c r="H49" s="17">
        <f>+G49+(365*3)</f>
        <v>41868</v>
      </c>
      <c r="I49" s="9" t="s">
        <v>999</v>
      </c>
    </row>
    <row r="50" spans="1:11" ht="15">
      <c r="A50" s="4">
        <v>30</v>
      </c>
      <c r="B50" s="113" t="s">
        <v>62</v>
      </c>
      <c r="C50" s="9" t="s">
        <v>153</v>
      </c>
      <c r="D50" s="22" t="s">
        <v>154</v>
      </c>
      <c r="E50" s="7" t="s">
        <v>555</v>
      </c>
      <c r="F50" s="25" t="s">
        <v>155</v>
      </c>
      <c r="G50" s="17">
        <v>40514</v>
      </c>
      <c r="H50" s="17">
        <f>+G50+(365*5)</f>
        <v>42339</v>
      </c>
      <c r="I50" s="9" t="s">
        <v>139</v>
      </c>
      <c r="J50" s="6">
        <v>2010</v>
      </c>
      <c r="K50" s="6" t="str">
        <f t="shared" si="1"/>
        <v>2010 MoU</v>
      </c>
    </row>
    <row r="51" spans="1:11" ht="15">
      <c r="A51" s="4"/>
      <c r="B51" s="113" t="s">
        <v>229</v>
      </c>
      <c r="C51" s="9" t="s">
        <v>153</v>
      </c>
      <c r="D51" s="22" t="s">
        <v>841</v>
      </c>
      <c r="E51" s="7" t="s">
        <v>555</v>
      </c>
      <c r="F51" s="25" t="s">
        <v>842</v>
      </c>
      <c r="G51" s="17">
        <v>40637</v>
      </c>
      <c r="H51" s="17">
        <f>+G51+(365*5)</f>
        <v>42462</v>
      </c>
      <c r="I51" s="9" t="s">
        <v>843</v>
      </c>
      <c r="J51" s="6">
        <v>2011</v>
      </c>
      <c r="K51" s="6" t="str">
        <f t="shared" si="1"/>
        <v>2011 PKS</v>
      </c>
    </row>
    <row r="52" spans="1:11" ht="15">
      <c r="A52" s="4">
        <v>31</v>
      </c>
      <c r="B52" s="113" t="s">
        <v>62</v>
      </c>
      <c r="C52" s="9" t="s">
        <v>780</v>
      </c>
      <c r="D52" s="22" t="s">
        <v>781</v>
      </c>
      <c r="E52" s="7" t="s">
        <v>555</v>
      </c>
      <c r="F52" s="25" t="s">
        <v>782</v>
      </c>
      <c r="G52" s="17">
        <v>40590</v>
      </c>
      <c r="H52" s="17">
        <f>+G52+(365*5)</f>
        <v>42415</v>
      </c>
      <c r="I52" s="9" t="s">
        <v>139</v>
      </c>
      <c r="J52" s="6">
        <v>2011</v>
      </c>
      <c r="K52" s="6" t="str">
        <f t="shared" si="1"/>
        <v>2011 MoU</v>
      </c>
    </row>
    <row r="53" spans="1:11" ht="15">
      <c r="A53" s="11"/>
      <c r="B53" s="116" t="s">
        <v>229</v>
      </c>
      <c r="C53" s="15" t="s">
        <v>780</v>
      </c>
      <c r="D53" s="26" t="s">
        <v>783</v>
      </c>
      <c r="E53" s="13" t="s">
        <v>555</v>
      </c>
      <c r="F53" s="28" t="s">
        <v>784</v>
      </c>
      <c r="G53" s="30">
        <v>40590</v>
      </c>
      <c r="H53" s="30">
        <f>+G53+(365*5)</f>
        <v>42415</v>
      </c>
      <c r="I53" s="15" t="s">
        <v>785</v>
      </c>
      <c r="J53" s="6">
        <v>2011</v>
      </c>
      <c r="K53" s="6" t="str">
        <f t="shared" si="1"/>
        <v>2011 PKS</v>
      </c>
    </row>
    <row r="54" spans="1:11" ht="15">
      <c r="A54" s="4">
        <v>32</v>
      </c>
      <c r="B54" s="113" t="s">
        <v>62</v>
      </c>
      <c r="C54" s="9" t="s">
        <v>832</v>
      </c>
      <c r="D54" s="22" t="s">
        <v>833</v>
      </c>
      <c r="E54" s="7" t="s">
        <v>555</v>
      </c>
      <c r="F54" s="25" t="s">
        <v>834</v>
      </c>
      <c r="G54" s="17">
        <v>40637</v>
      </c>
      <c r="H54" s="17">
        <f>+G54+(365*5)</f>
        <v>42462</v>
      </c>
      <c r="I54" s="9" t="s">
        <v>139</v>
      </c>
      <c r="J54" s="6">
        <v>2011</v>
      </c>
      <c r="K54" s="6" t="str">
        <f t="shared" si="1"/>
        <v>2011 MoU</v>
      </c>
    </row>
    <row r="55" spans="1:11" ht="15">
      <c r="A55" s="4"/>
      <c r="B55" s="113" t="s">
        <v>229</v>
      </c>
      <c r="C55" s="9" t="s">
        <v>832</v>
      </c>
      <c r="D55" s="22" t="s">
        <v>835</v>
      </c>
      <c r="E55" s="7" t="s">
        <v>555</v>
      </c>
      <c r="F55" s="25" t="s">
        <v>836</v>
      </c>
      <c r="G55" s="17">
        <v>40651</v>
      </c>
      <c r="H55" s="17">
        <f>+G55+(365*2)</f>
        <v>41381</v>
      </c>
      <c r="I55" s="9" t="s">
        <v>837</v>
      </c>
      <c r="J55" s="6">
        <v>2011</v>
      </c>
      <c r="K55" s="6" t="str">
        <f t="shared" si="1"/>
        <v>2011 PKS</v>
      </c>
    </row>
    <row r="56" spans="1:11" ht="15">
      <c r="A56" s="4">
        <v>33</v>
      </c>
      <c r="B56" s="113" t="s">
        <v>62</v>
      </c>
      <c r="C56" s="5" t="s">
        <v>896</v>
      </c>
      <c r="D56" s="23" t="s">
        <v>891</v>
      </c>
      <c r="E56" s="7" t="s">
        <v>555</v>
      </c>
      <c r="F56" s="25" t="s">
        <v>892</v>
      </c>
      <c r="G56" s="16">
        <v>40595</v>
      </c>
      <c r="H56" s="17">
        <f>+G56+(365*5)</f>
        <v>42420</v>
      </c>
      <c r="I56" s="9" t="s">
        <v>139</v>
      </c>
      <c r="J56" s="6">
        <v>2011</v>
      </c>
      <c r="K56" s="6" t="str">
        <f t="shared" si="1"/>
        <v>2011 MoU</v>
      </c>
    </row>
    <row r="57" spans="1:11" ht="15" customHeight="1">
      <c r="A57" s="4"/>
      <c r="B57" s="113" t="s">
        <v>229</v>
      </c>
      <c r="C57" s="5" t="s">
        <v>896</v>
      </c>
      <c r="D57" s="22" t="s">
        <v>897</v>
      </c>
      <c r="E57" s="7" t="s">
        <v>555</v>
      </c>
      <c r="F57" s="25" t="s">
        <v>898</v>
      </c>
      <c r="G57" s="16">
        <v>40595</v>
      </c>
      <c r="H57" s="17">
        <f>+G57+(365*1)</f>
        <v>40960</v>
      </c>
      <c r="I57" s="9" t="s">
        <v>899</v>
      </c>
      <c r="J57" s="6">
        <v>2011</v>
      </c>
      <c r="K57" s="6" t="str">
        <f t="shared" si="1"/>
        <v>2011 PKS</v>
      </c>
    </row>
    <row r="58" spans="1:11" ht="15">
      <c r="A58" s="4">
        <v>34</v>
      </c>
      <c r="B58" s="100" t="s">
        <v>62</v>
      </c>
      <c r="C58" s="9" t="s">
        <v>963</v>
      </c>
      <c r="D58" s="22" t="s">
        <v>965</v>
      </c>
      <c r="E58" s="7" t="s">
        <v>555</v>
      </c>
      <c r="F58" s="22" t="s">
        <v>967</v>
      </c>
      <c r="G58" s="17">
        <v>40781</v>
      </c>
      <c r="H58" s="17">
        <f>+G58+(365*5)</f>
        <v>42606</v>
      </c>
      <c r="I58" s="9" t="s">
        <v>139</v>
      </c>
      <c r="K58" s="6" t="str">
        <f t="shared" si="1"/>
        <v> MoU</v>
      </c>
    </row>
    <row r="59" spans="1:11" ht="30">
      <c r="A59" s="4"/>
      <c r="B59" s="113" t="s">
        <v>229</v>
      </c>
      <c r="C59" s="9" t="s">
        <v>963</v>
      </c>
      <c r="D59" s="22" t="s">
        <v>966</v>
      </c>
      <c r="E59" s="7" t="s">
        <v>555</v>
      </c>
      <c r="F59" s="25" t="s">
        <v>964</v>
      </c>
      <c r="G59" s="17">
        <v>40781</v>
      </c>
      <c r="H59" s="17">
        <f>+G59+(365*1)</f>
        <v>41146</v>
      </c>
      <c r="I59" s="9" t="s">
        <v>968</v>
      </c>
      <c r="K59" s="6" t="str">
        <f t="shared" si="1"/>
        <v> PKS</v>
      </c>
    </row>
    <row r="60" spans="1:11" ht="15">
      <c r="A60" s="4">
        <v>35</v>
      </c>
      <c r="B60" s="100" t="s">
        <v>62</v>
      </c>
      <c r="C60" s="9" t="s">
        <v>1012</v>
      </c>
      <c r="D60" s="22" t="s">
        <v>1013</v>
      </c>
      <c r="E60" s="7" t="s">
        <v>555</v>
      </c>
      <c r="F60" s="25" t="s">
        <v>1014</v>
      </c>
      <c r="G60" s="17">
        <v>40806</v>
      </c>
      <c r="H60" s="17">
        <f>+G60+(365*5)</f>
        <v>42631</v>
      </c>
      <c r="I60" s="9" t="s">
        <v>139</v>
      </c>
      <c r="K60" s="6" t="str">
        <f t="shared" si="1"/>
        <v> MoU</v>
      </c>
    </row>
    <row r="61" spans="1:11" ht="30">
      <c r="A61" s="4"/>
      <c r="B61" s="100" t="s">
        <v>229</v>
      </c>
      <c r="C61" s="9" t="s">
        <v>1012</v>
      </c>
      <c r="D61" s="22" t="s">
        <v>1015</v>
      </c>
      <c r="E61" s="7" t="s">
        <v>555</v>
      </c>
      <c r="F61" s="25" t="s">
        <v>1016</v>
      </c>
      <c r="G61" s="17">
        <v>40806</v>
      </c>
      <c r="H61" s="17">
        <f>+G61+(365*5)</f>
        <v>42631</v>
      </c>
      <c r="I61" s="9" t="s">
        <v>1017</v>
      </c>
      <c r="K61" s="6" t="str">
        <f t="shared" si="1"/>
        <v> PKS</v>
      </c>
    </row>
    <row r="62" spans="1:11" ht="15">
      <c r="A62" s="4"/>
      <c r="B62" s="4"/>
      <c r="C62" s="9"/>
      <c r="E62" s="7"/>
      <c r="F62" s="25"/>
      <c r="G62" s="17"/>
      <c r="H62" s="17"/>
      <c r="I62" s="9"/>
      <c r="K62" s="6" t="str">
        <f t="shared" si="1"/>
        <v> </v>
      </c>
    </row>
    <row r="63" spans="1:11" ht="15">
      <c r="A63" s="4"/>
      <c r="B63" s="4"/>
      <c r="C63" s="9"/>
      <c r="E63" s="7"/>
      <c r="F63" s="25"/>
      <c r="G63" s="17"/>
      <c r="H63" s="17"/>
      <c r="I63" s="9"/>
      <c r="K63" s="6" t="str">
        <f t="shared" si="1"/>
        <v> </v>
      </c>
    </row>
    <row r="64" spans="1:11" ht="15">
      <c r="A64" s="11"/>
      <c r="B64" s="11"/>
      <c r="C64" s="15"/>
      <c r="D64" s="26"/>
      <c r="E64" s="27"/>
      <c r="F64" s="28"/>
      <c r="G64" s="29"/>
      <c r="H64" s="30"/>
      <c r="I64" s="15"/>
      <c r="K64" s="6" t="str">
        <f t="shared" si="1"/>
        <v> </v>
      </c>
    </row>
    <row r="65" ht="15">
      <c r="K65" s="6" t="str">
        <f t="shared" si="1"/>
        <v> </v>
      </c>
    </row>
    <row r="66" ht="15">
      <c r="K66" s="6" t="str">
        <f t="shared" si="1"/>
        <v> </v>
      </c>
    </row>
    <row r="67" ht="15">
      <c r="K67" s="6" t="str">
        <f t="shared" si="1"/>
        <v> </v>
      </c>
    </row>
    <row r="68" ht="15">
      <c r="K68" s="6" t="str">
        <f t="shared" si="1"/>
        <v> </v>
      </c>
    </row>
    <row r="69" ht="15">
      <c r="K69" s="6" t="str">
        <f t="shared" si="1"/>
        <v> </v>
      </c>
    </row>
    <row r="70" ht="15">
      <c r="K70" s="6" t="str">
        <f t="shared" si="1"/>
        <v> </v>
      </c>
    </row>
    <row r="71" ht="15">
      <c r="K71" s="6" t="str">
        <f t="shared" si="1"/>
        <v> </v>
      </c>
    </row>
    <row r="72" ht="15">
      <c r="K72" s="6" t="str">
        <f t="shared" si="1"/>
        <v> </v>
      </c>
    </row>
  </sheetData>
  <sheetProtection/>
  <mergeCells count="10">
    <mergeCell ref="I33:I34"/>
    <mergeCell ref="I38:I39"/>
    <mergeCell ref="D4:F4"/>
    <mergeCell ref="A5:I5"/>
    <mergeCell ref="A6:I6"/>
    <mergeCell ref="A1:I1"/>
    <mergeCell ref="A2:I2"/>
    <mergeCell ref="I31:I32"/>
    <mergeCell ref="I21:I22"/>
    <mergeCell ref="I29:I30"/>
  </mergeCells>
  <hyperlinks>
    <hyperlink ref="B7" r:id="rId1" display="MoU"/>
    <hyperlink ref="B8" r:id="rId2" display="MoU"/>
    <hyperlink ref="B9" r:id="rId3" display="PKS"/>
    <hyperlink ref="B10" r:id="rId4" display="MoU"/>
    <hyperlink ref="B11" r:id="rId5" display="MoU"/>
    <hyperlink ref="B12" r:id="rId6" display="MoU"/>
    <hyperlink ref="B13" r:id="rId7" display="MoU"/>
    <hyperlink ref="B14" r:id="rId8" display="MoU"/>
    <hyperlink ref="B15" r:id="rId9" display="MoU"/>
    <hyperlink ref="B16" r:id="rId10" display="PKS"/>
    <hyperlink ref="B17" r:id="rId11" display="MoU"/>
    <hyperlink ref="B18" r:id="rId12" display="MoU"/>
    <hyperlink ref="B19" r:id="rId13" display="MoU"/>
    <hyperlink ref="B20" r:id="rId14" display="MoU"/>
    <hyperlink ref="B21" r:id="rId15" display="MoU"/>
    <hyperlink ref="B22" r:id="rId16" display="PKS"/>
    <hyperlink ref="B23" r:id="rId17" display="MoU"/>
    <hyperlink ref="B24" r:id="rId18" display="PKS"/>
    <hyperlink ref="B25" r:id="rId19" display="MoU"/>
    <hyperlink ref="B26" r:id="rId20" display="PKS"/>
    <hyperlink ref="B27" r:id="rId21" display="MoU"/>
    <hyperlink ref="B28" r:id="rId22" display="PKS"/>
    <hyperlink ref="B29" r:id="rId23" display="MoU"/>
    <hyperlink ref="B30" r:id="rId24" display="PKS"/>
    <hyperlink ref="B31" r:id="rId25" display="MoU"/>
    <hyperlink ref="B32" r:id="rId26" display="PKS"/>
    <hyperlink ref="B33" r:id="rId27" display="MoU"/>
    <hyperlink ref="B34" r:id="rId28" display="PKS"/>
    <hyperlink ref="B35" r:id="rId29" display="MoU"/>
    <hyperlink ref="B36" r:id="rId30" display="MoU"/>
    <hyperlink ref="B37" r:id="rId31" display="PKS"/>
    <hyperlink ref="B38" r:id="rId32" display="MoU"/>
    <hyperlink ref="B39" r:id="rId33" display="PKS"/>
    <hyperlink ref="B40" r:id="rId34" display="MoU"/>
    <hyperlink ref="B41" r:id="rId35" display="PKS"/>
    <hyperlink ref="B42" r:id="rId36" display="MoU"/>
    <hyperlink ref="B43" r:id="rId37" display="MoU"/>
    <hyperlink ref="B44" r:id="rId38" display="PKS"/>
    <hyperlink ref="B45" r:id="rId39" display="MoU"/>
    <hyperlink ref="B46" r:id="rId40" display="MoU"/>
    <hyperlink ref="B47" r:id="rId41" display="PKS"/>
    <hyperlink ref="B50" r:id="rId42" display="MoU"/>
    <hyperlink ref="B52" r:id="rId43" display="MoU"/>
    <hyperlink ref="B53" r:id="rId44" display="PKS"/>
    <hyperlink ref="B54" r:id="rId45" display="MoU"/>
    <hyperlink ref="B55" r:id="rId46" display="PKS"/>
    <hyperlink ref="B51" r:id="rId47" display="PKS"/>
    <hyperlink ref="B56" r:id="rId48" display="MoU"/>
    <hyperlink ref="B57" r:id="rId49" display="PKS"/>
    <hyperlink ref="B48" r:id="rId50" display="PKS"/>
    <hyperlink ref="B59" r:id="rId51" display="PKS"/>
    <hyperlink ref="B49" r:id="rId52" display="Amandemen"/>
    <hyperlink ref="B58" r:id="rId53" display="MoU"/>
    <hyperlink ref="B60" r:id="rId54" display="MoU"/>
    <hyperlink ref="B61" r:id="rId55" display="PKS"/>
  </hyperlinks>
  <printOptions/>
  <pageMargins left="0.35433070866141736" right="0.15748031496062992" top="0.5511811023622047" bottom="0.2755905511811024" header="0.2362204724409449" footer="0.1968503937007874"/>
  <pageSetup horizontalDpi="600" verticalDpi="600" orientation="landscape" paperSize="9" r:id="rId56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32"/>
  <sheetViews>
    <sheetView showGridLines="0" zoomScaleSheetLayoutView="100" zoomScalePageLayoutView="0" workbookViewId="0" topLeftCell="A1">
      <selection activeCell="B22" sqref="B22"/>
    </sheetView>
  </sheetViews>
  <sheetFormatPr defaultColWidth="9.140625" defaultRowHeight="12.75"/>
  <cols>
    <col min="1" max="1" width="4.00390625" style="6" bestFit="1" customWidth="1"/>
    <col min="2" max="2" width="5.57421875" style="6" customWidth="1"/>
    <col min="3" max="3" width="34.7109375" style="34" customWidth="1"/>
    <col min="4" max="4" width="17.8515625" style="22" customWidth="1"/>
    <col min="5" max="5" width="1.421875" style="6" bestFit="1" customWidth="1"/>
    <col min="6" max="6" width="19.28125" style="22" customWidth="1"/>
    <col min="7" max="7" width="16.421875" style="22" customWidth="1"/>
    <col min="8" max="8" width="15.57421875" style="22" customWidth="1"/>
    <col min="9" max="9" width="28.140625" style="34" customWidth="1"/>
    <col min="10" max="11" width="9.140625" style="6" customWidth="1"/>
    <col min="12" max="16384" width="9.140625" style="6" customWidth="1"/>
  </cols>
  <sheetData>
    <row r="1" spans="1:9" ht="28.5">
      <c r="A1" s="142" t="s">
        <v>754</v>
      </c>
      <c r="B1" s="142"/>
      <c r="C1" s="142"/>
      <c r="D1" s="142"/>
      <c r="E1" s="142"/>
      <c r="F1" s="142"/>
      <c r="G1" s="142"/>
      <c r="H1" s="142"/>
      <c r="I1" s="142"/>
    </row>
    <row r="2" spans="1:9" ht="15">
      <c r="A2" s="143"/>
      <c r="B2" s="143"/>
      <c r="C2" s="143"/>
      <c r="D2" s="143"/>
      <c r="E2" s="143"/>
      <c r="F2" s="143"/>
      <c r="G2" s="143"/>
      <c r="H2" s="143"/>
      <c r="I2" s="143"/>
    </row>
    <row r="3" ht="10.5" customHeight="1">
      <c r="H3" s="22" t="s">
        <v>539</v>
      </c>
    </row>
    <row r="4" spans="1:9" s="106" customFormat="1" ht="23.25" customHeight="1">
      <c r="A4" s="104" t="s">
        <v>279</v>
      </c>
      <c r="B4" s="105" t="s">
        <v>580</v>
      </c>
      <c r="C4" s="105" t="s">
        <v>280</v>
      </c>
      <c r="D4" s="144" t="s">
        <v>581</v>
      </c>
      <c r="E4" s="144"/>
      <c r="F4" s="144"/>
      <c r="G4" s="105" t="s">
        <v>565</v>
      </c>
      <c r="H4" s="105" t="s">
        <v>566</v>
      </c>
      <c r="I4" s="33" t="s">
        <v>582</v>
      </c>
    </row>
    <row r="5" spans="1:9" ht="17.25" customHeight="1">
      <c r="A5" s="139" t="s">
        <v>730</v>
      </c>
      <c r="B5" s="140"/>
      <c r="C5" s="140"/>
      <c r="D5" s="140"/>
      <c r="E5" s="140"/>
      <c r="F5" s="140"/>
      <c r="G5" s="140"/>
      <c r="H5" s="140"/>
      <c r="I5" s="141"/>
    </row>
    <row r="6" spans="1:9" ht="17.25" customHeight="1">
      <c r="A6" s="139" t="s">
        <v>806</v>
      </c>
      <c r="B6" s="140"/>
      <c r="C6" s="140"/>
      <c r="D6" s="140"/>
      <c r="E6" s="140"/>
      <c r="F6" s="140"/>
      <c r="G6" s="140"/>
      <c r="H6" s="140"/>
      <c r="I6" s="141"/>
    </row>
    <row r="7" spans="1:11" ht="15">
      <c r="A7" s="4">
        <v>1</v>
      </c>
      <c r="B7" s="119" t="s">
        <v>62</v>
      </c>
      <c r="C7" s="5" t="s">
        <v>811</v>
      </c>
      <c r="D7" s="7" t="s">
        <v>858</v>
      </c>
      <c r="E7" s="7" t="s">
        <v>555</v>
      </c>
      <c r="F7" s="8" t="s">
        <v>860</v>
      </c>
      <c r="G7" s="17">
        <v>40613</v>
      </c>
      <c r="H7" s="17">
        <f>+G7+(365*5)</f>
        <v>42438</v>
      </c>
      <c r="I7" s="9" t="s">
        <v>139</v>
      </c>
      <c r="J7" s="6">
        <v>2011</v>
      </c>
      <c r="K7" s="6" t="str">
        <f>+J7&amp;" "&amp;B7</f>
        <v>2011 MoU</v>
      </c>
    </row>
    <row r="8" spans="1:11" ht="15">
      <c r="A8" s="4">
        <v>2</v>
      </c>
      <c r="B8" s="119" t="s">
        <v>62</v>
      </c>
      <c r="C8" s="5" t="s">
        <v>812</v>
      </c>
      <c r="D8" s="7" t="s">
        <v>859</v>
      </c>
      <c r="E8" s="7" t="s">
        <v>555</v>
      </c>
      <c r="F8" s="8" t="s">
        <v>861</v>
      </c>
      <c r="G8" s="17">
        <v>40613</v>
      </c>
      <c r="H8" s="17">
        <f aca="true" t="shared" si="0" ref="H8:H21">+G8+(365*5)</f>
        <v>42438</v>
      </c>
      <c r="I8" s="9" t="s">
        <v>139</v>
      </c>
      <c r="J8" s="6">
        <v>2011</v>
      </c>
      <c r="K8" s="6" t="str">
        <f aca="true" t="shared" si="1" ref="K8:K32">+J8&amp;" "&amp;B8</f>
        <v>2011 MoU</v>
      </c>
    </row>
    <row r="9" spans="1:11" ht="15">
      <c r="A9" s="4">
        <v>3</v>
      </c>
      <c r="B9" s="119" t="s">
        <v>62</v>
      </c>
      <c r="C9" s="5" t="s">
        <v>813</v>
      </c>
      <c r="D9" s="7" t="s">
        <v>862</v>
      </c>
      <c r="E9" s="7" t="s">
        <v>555</v>
      </c>
      <c r="F9" s="8" t="s">
        <v>863</v>
      </c>
      <c r="G9" s="17">
        <v>40613</v>
      </c>
      <c r="H9" s="17">
        <f t="shared" si="0"/>
        <v>42438</v>
      </c>
      <c r="I9" s="9" t="s">
        <v>139</v>
      </c>
      <c r="J9" s="6">
        <v>2011</v>
      </c>
      <c r="K9" s="6" t="str">
        <f t="shared" si="1"/>
        <v>2011 MoU</v>
      </c>
    </row>
    <row r="10" spans="1:11" ht="15">
      <c r="A10" s="4">
        <v>4</v>
      </c>
      <c r="B10" s="119" t="s">
        <v>62</v>
      </c>
      <c r="C10" s="5" t="s">
        <v>814</v>
      </c>
      <c r="D10" s="7" t="s">
        <v>864</v>
      </c>
      <c r="E10" s="7" t="s">
        <v>555</v>
      </c>
      <c r="F10" s="8" t="s">
        <v>865</v>
      </c>
      <c r="G10" s="17">
        <v>40613</v>
      </c>
      <c r="H10" s="17">
        <f t="shared" si="0"/>
        <v>42438</v>
      </c>
      <c r="I10" s="9" t="s">
        <v>139</v>
      </c>
      <c r="J10" s="6">
        <v>2011</v>
      </c>
      <c r="K10" s="6" t="str">
        <f t="shared" si="1"/>
        <v>2011 MoU</v>
      </c>
    </row>
    <row r="11" spans="1:11" ht="15">
      <c r="A11" s="4">
        <v>5</v>
      </c>
      <c r="B11" s="119" t="s">
        <v>62</v>
      </c>
      <c r="C11" s="5" t="s">
        <v>815</v>
      </c>
      <c r="D11" s="7" t="s">
        <v>866</v>
      </c>
      <c r="E11" s="7" t="s">
        <v>555</v>
      </c>
      <c r="F11" s="8" t="s">
        <v>867</v>
      </c>
      <c r="G11" s="17">
        <v>40613</v>
      </c>
      <c r="H11" s="17">
        <f t="shared" si="0"/>
        <v>42438</v>
      </c>
      <c r="I11" s="9" t="s">
        <v>139</v>
      </c>
      <c r="J11" s="6">
        <v>2011</v>
      </c>
      <c r="K11" s="6" t="str">
        <f t="shared" si="1"/>
        <v>2011 MoU</v>
      </c>
    </row>
    <row r="12" spans="1:11" ht="15">
      <c r="A12" s="4">
        <v>6</v>
      </c>
      <c r="B12" s="119" t="s">
        <v>62</v>
      </c>
      <c r="C12" s="5" t="s">
        <v>816</v>
      </c>
      <c r="D12" s="7" t="s">
        <v>868</v>
      </c>
      <c r="E12" s="7" t="s">
        <v>555</v>
      </c>
      <c r="F12" s="8"/>
      <c r="G12" s="17">
        <v>40613</v>
      </c>
      <c r="H12" s="17">
        <f t="shared" si="0"/>
        <v>42438</v>
      </c>
      <c r="I12" s="9" t="s">
        <v>139</v>
      </c>
      <c r="J12" s="6">
        <v>2011</v>
      </c>
      <c r="K12" s="6" t="str">
        <f t="shared" si="1"/>
        <v>2011 MoU</v>
      </c>
    </row>
    <row r="13" spans="1:11" ht="15">
      <c r="A13" s="4">
        <v>7</v>
      </c>
      <c r="B13" s="119" t="s">
        <v>62</v>
      </c>
      <c r="C13" s="5" t="s">
        <v>817</v>
      </c>
      <c r="D13" s="7" t="s">
        <v>869</v>
      </c>
      <c r="E13" s="7" t="s">
        <v>555</v>
      </c>
      <c r="F13" s="8" t="s">
        <v>870</v>
      </c>
      <c r="G13" s="17">
        <v>40613</v>
      </c>
      <c r="H13" s="17">
        <f t="shared" si="0"/>
        <v>42438</v>
      </c>
      <c r="I13" s="9" t="s">
        <v>139</v>
      </c>
      <c r="J13" s="6">
        <v>2011</v>
      </c>
      <c r="K13" s="6" t="str">
        <f t="shared" si="1"/>
        <v>2011 MoU</v>
      </c>
    </row>
    <row r="14" spans="1:11" ht="15">
      <c r="A14" s="4">
        <v>8</v>
      </c>
      <c r="B14" s="119" t="s">
        <v>62</v>
      </c>
      <c r="C14" s="5" t="s">
        <v>818</v>
      </c>
      <c r="D14" s="7" t="s">
        <v>871</v>
      </c>
      <c r="E14" s="7" t="s">
        <v>555</v>
      </c>
      <c r="F14" s="8" t="s">
        <v>872</v>
      </c>
      <c r="G14" s="17">
        <v>40613</v>
      </c>
      <c r="H14" s="17">
        <f t="shared" si="0"/>
        <v>42438</v>
      </c>
      <c r="I14" s="9" t="s">
        <v>139</v>
      </c>
      <c r="J14" s="6">
        <v>2011</v>
      </c>
      <c r="K14" s="6" t="str">
        <f t="shared" si="1"/>
        <v>2011 MoU</v>
      </c>
    </row>
    <row r="15" spans="1:11" ht="15">
      <c r="A15" s="4">
        <v>9</v>
      </c>
      <c r="B15" s="119" t="s">
        <v>62</v>
      </c>
      <c r="C15" s="5" t="s">
        <v>820</v>
      </c>
      <c r="D15" s="7" t="s">
        <v>859</v>
      </c>
      <c r="E15" s="7" t="s">
        <v>555</v>
      </c>
      <c r="F15" s="8" t="s">
        <v>877</v>
      </c>
      <c r="G15" s="17">
        <v>40613</v>
      </c>
      <c r="H15" s="17">
        <f t="shared" si="0"/>
        <v>42438</v>
      </c>
      <c r="I15" s="9" t="s">
        <v>139</v>
      </c>
      <c r="J15" s="6">
        <v>2011</v>
      </c>
      <c r="K15" s="6" t="str">
        <f t="shared" si="1"/>
        <v>2011 MoU</v>
      </c>
    </row>
    <row r="16" spans="1:11" ht="15">
      <c r="A16" s="4">
        <v>10</v>
      </c>
      <c r="B16" s="119" t="s">
        <v>62</v>
      </c>
      <c r="C16" s="5" t="s">
        <v>822</v>
      </c>
      <c r="D16" s="7" t="s">
        <v>874</v>
      </c>
      <c r="E16" s="7" t="s">
        <v>555</v>
      </c>
      <c r="F16" s="8" t="s">
        <v>873</v>
      </c>
      <c r="G16" s="17">
        <v>40613</v>
      </c>
      <c r="H16" s="17">
        <f t="shared" si="0"/>
        <v>42438</v>
      </c>
      <c r="I16" s="9" t="s">
        <v>139</v>
      </c>
      <c r="J16" s="6">
        <v>2011</v>
      </c>
      <c r="K16" s="6" t="str">
        <f t="shared" si="1"/>
        <v>2011 MoU</v>
      </c>
    </row>
    <row r="17" spans="1:11" ht="15">
      <c r="A17" s="4">
        <v>11</v>
      </c>
      <c r="B17" s="119" t="s">
        <v>62</v>
      </c>
      <c r="C17" s="5" t="s">
        <v>819</v>
      </c>
      <c r="D17" s="7" t="s">
        <v>875</v>
      </c>
      <c r="E17" s="7" t="s">
        <v>555</v>
      </c>
      <c r="F17" s="8" t="s">
        <v>876</v>
      </c>
      <c r="G17" s="17">
        <v>40613</v>
      </c>
      <c r="H17" s="17">
        <f t="shared" si="0"/>
        <v>42438</v>
      </c>
      <c r="I17" s="9" t="s">
        <v>139</v>
      </c>
      <c r="J17" s="6">
        <v>2011</v>
      </c>
      <c r="K17" s="6" t="str">
        <f t="shared" si="1"/>
        <v>2011 MoU</v>
      </c>
    </row>
    <row r="18" spans="1:11" ht="15">
      <c r="A18" s="4">
        <v>12</v>
      </c>
      <c r="B18" s="119" t="s">
        <v>62</v>
      </c>
      <c r="C18" s="5" t="s">
        <v>821</v>
      </c>
      <c r="D18" s="7" t="s">
        <v>878</v>
      </c>
      <c r="E18" s="7" t="s">
        <v>555</v>
      </c>
      <c r="F18" s="8" t="s">
        <v>879</v>
      </c>
      <c r="G18" s="17">
        <v>40613</v>
      </c>
      <c r="H18" s="17">
        <f t="shared" si="0"/>
        <v>42438</v>
      </c>
      <c r="I18" s="9" t="s">
        <v>139</v>
      </c>
      <c r="J18" s="6">
        <v>2011</v>
      </c>
      <c r="K18" s="6" t="str">
        <f t="shared" si="1"/>
        <v>2011 MoU</v>
      </c>
    </row>
    <row r="19" spans="1:11" ht="15">
      <c r="A19" s="4">
        <v>13</v>
      </c>
      <c r="B19" s="119" t="s">
        <v>62</v>
      </c>
      <c r="C19" s="5" t="s">
        <v>823</v>
      </c>
      <c r="D19" s="7" t="s">
        <v>880</v>
      </c>
      <c r="E19" s="7" t="s">
        <v>555</v>
      </c>
      <c r="F19" s="8" t="s">
        <v>881</v>
      </c>
      <c r="G19" s="17">
        <v>40613</v>
      </c>
      <c r="H19" s="17">
        <f t="shared" si="0"/>
        <v>42438</v>
      </c>
      <c r="I19" s="9" t="s">
        <v>139</v>
      </c>
      <c r="J19" s="6">
        <v>2011</v>
      </c>
      <c r="K19" s="6" t="str">
        <f t="shared" si="1"/>
        <v>2011 MoU</v>
      </c>
    </row>
    <row r="20" spans="1:11" ht="15">
      <c r="A20" s="4">
        <v>14</v>
      </c>
      <c r="B20" s="119" t="s">
        <v>62</v>
      </c>
      <c r="C20" s="5" t="s">
        <v>882</v>
      </c>
      <c r="D20" s="7" t="s">
        <v>883</v>
      </c>
      <c r="E20" s="7" t="s">
        <v>555</v>
      </c>
      <c r="F20" s="8" t="s">
        <v>884</v>
      </c>
      <c r="G20" s="17">
        <v>40613</v>
      </c>
      <c r="H20" s="17">
        <f t="shared" si="0"/>
        <v>42438</v>
      </c>
      <c r="I20" s="9" t="s">
        <v>139</v>
      </c>
      <c r="J20" s="6">
        <v>2011</v>
      </c>
      <c r="K20" s="6" t="str">
        <f t="shared" si="1"/>
        <v>2011 MoU</v>
      </c>
    </row>
    <row r="21" spans="1:11" ht="15">
      <c r="A21" s="4">
        <v>15</v>
      </c>
      <c r="B21" s="119" t="s">
        <v>62</v>
      </c>
      <c r="C21" s="5" t="s">
        <v>885</v>
      </c>
      <c r="D21" s="7" t="s">
        <v>886</v>
      </c>
      <c r="E21" s="7" t="s">
        <v>555</v>
      </c>
      <c r="F21" s="8" t="s">
        <v>887</v>
      </c>
      <c r="G21" s="17">
        <v>40613</v>
      </c>
      <c r="H21" s="17">
        <f t="shared" si="0"/>
        <v>42438</v>
      </c>
      <c r="I21" s="9" t="s">
        <v>139</v>
      </c>
      <c r="J21" s="6">
        <v>2011</v>
      </c>
      <c r="K21" s="6" t="str">
        <f t="shared" si="1"/>
        <v>2011 MoU</v>
      </c>
    </row>
    <row r="22" spans="1:11" ht="15">
      <c r="A22" s="4">
        <v>16</v>
      </c>
      <c r="B22" s="119" t="s">
        <v>62</v>
      </c>
      <c r="C22" s="9" t="s">
        <v>905</v>
      </c>
      <c r="D22" s="7" t="s">
        <v>906</v>
      </c>
      <c r="E22" s="7" t="s">
        <v>555</v>
      </c>
      <c r="F22" s="8" t="s">
        <v>907</v>
      </c>
      <c r="G22" s="17">
        <v>40613</v>
      </c>
      <c r="H22" s="17">
        <f>+G22+(365*5)</f>
        <v>42438</v>
      </c>
      <c r="I22" s="9" t="s">
        <v>139</v>
      </c>
      <c r="J22" s="6">
        <v>2011</v>
      </c>
      <c r="K22" s="6" t="str">
        <f t="shared" si="1"/>
        <v>2011 MoU</v>
      </c>
    </row>
    <row r="23" spans="1:11" ht="30">
      <c r="A23" s="4">
        <v>17</v>
      </c>
      <c r="B23" s="119" t="s">
        <v>926</v>
      </c>
      <c r="C23" s="9" t="s">
        <v>927</v>
      </c>
      <c r="D23" s="7" t="s">
        <v>928</v>
      </c>
      <c r="E23" s="7" t="s">
        <v>555</v>
      </c>
      <c r="F23" s="8" t="s">
        <v>929</v>
      </c>
      <c r="G23" s="17">
        <v>40708</v>
      </c>
      <c r="H23" s="17">
        <f>+G23+(365*3)</f>
        <v>41803</v>
      </c>
      <c r="I23" s="9" t="s">
        <v>930</v>
      </c>
      <c r="J23" s="6">
        <v>2011</v>
      </c>
      <c r="K23" s="6" t="str">
        <f t="shared" si="1"/>
        <v>2011 PKS </v>
      </c>
    </row>
    <row r="24" spans="1:11" ht="15">
      <c r="A24" s="11"/>
      <c r="B24" s="30"/>
      <c r="C24" s="15"/>
      <c r="D24" s="13"/>
      <c r="E24" s="13"/>
      <c r="F24" s="14"/>
      <c r="G24" s="30"/>
      <c r="H24" s="30"/>
      <c r="I24" s="15"/>
      <c r="K24" s="6" t="str">
        <f t="shared" si="1"/>
        <v> </v>
      </c>
    </row>
    <row r="25" ht="15">
      <c r="K25" s="6" t="str">
        <f t="shared" si="1"/>
        <v> </v>
      </c>
    </row>
    <row r="26" ht="15">
      <c r="K26" s="6" t="str">
        <f t="shared" si="1"/>
        <v> </v>
      </c>
    </row>
    <row r="27" ht="15">
      <c r="K27" s="6" t="str">
        <f t="shared" si="1"/>
        <v> </v>
      </c>
    </row>
    <row r="28" ht="15">
      <c r="K28" s="6" t="str">
        <f t="shared" si="1"/>
        <v> </v>
      </c>
    </row>
    <row r="29" ht="15">
      <c r="K29" s="6" t="str">
        <f t="shared" si="1"/>
        <v> </v>
      </c>
    </row>
    <row r="30" ht="15">
      <c r="K30" s="6" t="str">
        <f t="shared" si="1"/>
        <v> </v>
      </c>
    </row>
    <row r="31" ht="15">
      <c r="K31" s="6" t="str">
        <f t="shared" si="1"/>
        <v> </v>
      </c>
    </row>
    <row r="32" ht="15">
      <c r="K32" s="6" t="str">
        <f t="shared" si="1"/>
        <v> </v>
      </c>
    </row>
  </sheetData>
  <sheetProtection/>
  <mergeCells count="5">
    <mergeCell ref="A1:I1"/>
    <mergeCell ref="A2:I2"/>
    <mergeCell ref="D4:F4"/>
    <mergeCell ref="A5:I5"/>
    <mergeCell ref="A6:I6"/>
  </mergeCells>
  <hyperlinks>
    <hyperlink ref="B7" r:id="rId1" display="MoU"/>
    <hyperlink ref="B8" r:id="rId2" display="MoU"/>
    <hyperlink ref="B9" r:id="rId3" display="MoU"/>
    <hyperlink ref="B10" r:id="rId4" display="MoU"/>
    <hyperlink ref="B11" r:id="rId5" display="MoU"/>
    <hyperlink ref="B12" r:id="rId6" display="MoU"/>
    <hyperlink ref="B13" r:id="rId7" display="MoU"/>
    <hyperlink ref="B14" r:id="rId8" display="MoU"/>
    <hyperlink ref="B16" r:id="rId9" display="MoU"/>
    <hyperlink ref="B17" r:id="rId10" display="MoU"/>
    <hyperlink ref="B15" r:id="rId11" display="MoU"/>
    <hyperlink ref="B18" r:id="rId12" display="MoU"/>
    <hyperlink ref="B19" r:id="rId13" display="MoU"/>
    <hyperlink ref="B20" r:id="rId14" display="MoU"/>
    <hyperlink ref="B21" r:id="rId15" display="MoU"/>
    <hyperlink ref="B22" r:id="rId16" display="MoU"/>
    <hyperlink ref="B23" r:id="rId17" display="PKS "/>
  </hyperlinks>
  <printOptions/>
  <pageMargins left="0.35433070866141736" right="0.15748031496062992" top="0.5511811023622047" bottom="0.2755905511811024" header="0.2362204724409449" footer="0.1968503937007874"/>
  <pageSetup horizontalDpi="600" verticalDpi="600" orientation="landscape" paperSize="9" r:id="rId18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N29"/>
  <sheetViews>
    <sheetView showGridLines="0" tabSelected="1" zoomScalePageLayoutView="0" workbookViewId="0" topLeftCell="A1">
      <selection activeCell="M21" sqref="M21"/>
    </sheetView>
  </sheetViews>
  <sheetFormatPr defaultColWidth="9.140625" defaultRowHeight="12.75"/>
  <cols>
    <col min="1" max="1" width="5.7109375" style="40" customWidth="1"/>
    <col min="2" max="2" width="24.140625" style="40" customWidth="1"/>
    <col min="3" max="3" width="5.140625" style="40" customWidth="1"/>
    <col min="4" max="4" width="4.8515625" style="40" customWidth="1"/>
    <col min="5" max="5" width="9.00390625" style="40" customWidth="1"/>
    <col min="6" max="13" width="7.57421875" style="40" customWidth="1"/>
    <col min="14" max="14" width="7.28125" style="40" customWidth="1"/>
    <col min="15" max="15" width="16.57421875" style="40" customWidth="1"/>
    <col min="16" max="16384" width="9.140625" style="40" customWidth="1"/>
  </cols>
  <sheetData>
    <row r="1" spans="1:14" ht="28.5">
      <c r="A1" s="172" t="s">
        <v>803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6.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9" ht="9" customHeight="1">
      <c r="A3" s="63"/>
      <c r="B3" s="64"/>
      <c r="C3" s="64"/>
      <c r="D3" s="64"/>
      <c r="E3" s="64"/>
      <c r="F3" s="64"/>
      <c r="G3" s="64"/>
      <c r="H3" s="64"/>
      <c r="I3" s="64"/>
    </row>
    <row r="4" spans="1:14" s="65" customFormat="1" ht="15.75" customHeight="1">
      <c r="A4" s="167" t="s">
        <v>540</v>
      </c>
      <c r="B4" s="167" t="s">
        <v>541</v>
      </c>
      <c r="C4" s="167" t="s">
        <v>197</v>
      </c>
      <c r="D4" s="167"/>
      <c r="E4" s="167" t="s">
        <v>625</v>
      </c>
      <c r="F4" s="168" t="s">
        <v>624</v>
      </c>
      <c r="G4" s="169"/>
      <c r="H4" s="169"/>
      <c r="I4" s="169"/>
      <c r="J4" s="169"/>
      <c r="K4" s="169"/>
      <c r="L4" s="169"/>
      <c r="M4" s="170"/>
      <c r="N4" s="167" t="s">
        <v>626</v>
      </c>
    </row>
    <row r="5" spans="1:14" ht="17.25" customHeight="1">
      <c r="A5" s="167"/>
      <c r="B5" s="167"/>
      <c r="C5" s="167"/>
      <c r="D5" s="167"/>
      <c r="E5" s="167"/>
      <c r="F5" s="101">
        <v>1963</v>
      </c>
      <c r="G5" s="101">
        <v>1992</v>
      </c>
      <c r="H5" s="68">
        <v>2006</v>
      </c>
      <c r="I5" s="68">
        <v>2007</v>
      </c>
      <c r="J5" s="68">
        <v>2008</v>
      </c>
      <c r="K5" s="68">
        <v>2009</v>
      </c>
      <c r="L5" s="68">
        <v>2010</v>
      </c>
      <c r="M5" s="68">
        <v>2011</v>
      </c>
      <c r="N5" s="167"/>
    </row>
    <row r="6" spans="1:14" s="62" customFormat="1" ht="15" customHeight="1">
      <c r="A6" s="163" t="s">
        <v>793</v>
      </c>
      <c r="B6" s="164" t="s">
        <v>794</v>
      </c>
      <c r="C6" s="70" t="s">
        <v>62</v>
      </c>
      <c r="D6" s="71">
        <f>+COUNTIF('00 Lembaga Pemerintah'!$B$7:$B$240,"MoU")</f>
        <v>117</v>
      </c>
      <c r="E6" s="160">
        <f>SUM(D6:D8)</f>
        <v>203</v>
      </c>
      <c r="F6" s="73">
        <v>1</v>
      </c>
      <c r="G6" s="73">
        <v>1</v>
      </c>
      <c r="H6" s="72">
        <f>+COUNTIF('00 Lembaga Pemerintah'!$K:$K,"2006 MoU")</f>
        <v>12</v>
      </c>
      <c r="I6" s="72">
        <f>+COUNTIF('00 Lembaga Pemerintah'!$K:$K,"2007 MoU")</f>
        <v>16</v>
      </c>
      <c r="J6" s="72">
        <f>+COUNTIF('00 Lembaga Pemerintah'!$K:$K,"2008 MoU")</f>
        <v>32</v>
      </c>
      <c r="K6" s="72">
        <f>+COUNTIF('00 Lembaga Pemerintah'!$K:$K,"2009 MoU")</f>
        <v>15</v>
      </c>
      <c r="L6" s="72">
        <f>+COUNTIF('00 Lembaga Pemerintah'!$K:$K,"2010 MoU")</f>
        <v>15</v>
      </c>
      <c r="M6" s="72">
        <f>+COUNTIF('00 Lembaga Pemerintah'!$K:$K,"2011 MoU")</f>
        <v>25</v>
      </c>
      <c r="N6" s="160">
        <f>SUM(F6:M8)</f>
        <v>202</v>
      </c>
    </row>
    <row r="7" spans="1:14" s="62" customFormat="1" ht="15" customHeight="1">
      <c r="A7" s="161"/>
      <c r="B7" s="165"/>
      <c r="C7" s="74" t="s">
        <v>229</v>
      </c>
      <c r="D7" s="71">
        <f>+COUNTIF('00 Lembaga Pemerintah'!$B$7:$B$240,"PKS")</f>
        <v>77</v>
      </c>
      <c r="E7" s="161"/>
      <c r="F7" s="75">
        <v>0</v>
      </c>
      <c r="G7" s="75">
        <v>0</v>
      </c>
      <c r="H7" s="72">
        <f>+COUNTIF('00 Lembaga Pemerintah'!$K:$K,"2006 PKS")</f>
        <v>3</v>
      </c>
      <c r="I7" s="72">
        <f>+COUNTIF('00 Lembaga Pemerintah'!$K:$K,"2007 PKS")</f>
        <v>6</v>
      </c>
      <c r="J7" s="72">
        <f>+COUNTIF('00 Lembaga Pemerintah'!$K:$K,"2008 PKS")</f>
        <v>13</v>
      </c>
      <c r="K7" s="72">
        <f>+COUNTIF('00 Lembaga Pemerintah'!$K:$K,"2009 PKS")</f>
        <v>17</v>
      </c>
      <c r="L7" s="72">
        <f>+COUNTIF('00 Lembaga Pemerintah'!$K:$K,"2010 PKS")</f>
        <v>23</v>
      </c>
      <c r="M7" s="72">
        <f>+COUNTIF('00 Lembaga Pemerintah'!$K:$K,"2011 PKS")</f>
        <v>15</v>
      </c>
      <c r="N7" s="161"/>
    </row>
    <row r="8" spans="1:14" s="62" customFormat="1" ht="15" customHeight="1">
      <c r="A8" s="162"/>
      <c r="B8" s="166"/>
      <c r="C8" s="76" t="s">
        <v>301</v>
      </c>
      <c r="D8" s="77">
        <f>+COUNTIF('00 Lembaga Pemerintah'!$B$7:$B$240,"ADD")</f>
        <v>9</v>
      </c>
      <c r="E8" s="162"/>
      <c r="F8" s="78">
        <v>0</v>
      </c>
      <c r="G8" s="78">
        <v>0</v>
      </c>
      <c r="H8" s="78">
        <f>+COUNTIF('00 Lembaga Pemerintah'!$K:$K,"2006 ADD")</f>
        <v>0</v>
      </c>
      <c r="I8" s="78">
        <f>+COUNTIF('00 Lembaga Pemerintah'!$K:$K,"2007 ADD")</f>
        <v>0</v>
      </c>
      <c r="J8" s="78">
        <f>+COUNTIF('00 Lembaga Pemerintah'!$K:$K,"2008 ADD")</f>
        <v>0</v>
      </c>
      <c r="K8" s="78">
        <f>+COUNTIF('00 Lembaga Pemerintah'!$K:$K,"2009 ADD")</f>
        <v>7</v>
      </c>
      <c r="L8" s="78">
        <f>+COUNTIF('00 Lembaga Pemerintah'!$K:$K,"2010 ADD")</f>
        <v>1</v>
      </c>
      <c r="M8" s="78">
        <f>+COUNTIF('00 Lembaga Pemerintah'!$K:$K,"2011 ADD")</f>
        <v>0</v>
      </c>
      <c r="N8" s="162"/>
    </row>
    <row r="9" spans="1:14" s="62" customFormat="1" ht="15" customHeight="1">
      <c r="A9" s="163" t="s">
        <v>795</v>
      </c>
      <c r="B9" s="164" t="s">
        <v>796</v>
      </c>
      <c r="C9" s="70" t="s">
        <v>62</v>
      </c>
      <c r="D9" s="71">
        <f>+COUNTIF('01 Swasta-LSM'!$B$6:$B$53,"MoU")</f>
        <v>16</v>
      </c>
      <c r="E9" s="160">
        <f>SUM(D9:D11)</f>
        <v>28</v>
      </c>
      <c r="F9" s="73">
        <v>0</v>
      </c>
      <c r="G9" s="73">
        <v>0</v>
      </c>
      <c r="H9" s="72">
        <f>+COUNTIF('01 Swasta-LSM'!$K:$K,"2006 MoU")</f>
        <v>4</v>
      </c>
      <c r="I9" s="72">
        <f>+COUNTIF('01 Swasta-LSM'!$K:$K,"2007 MoU")</f>
        <v>4</v>
      </c>
      <c r="J9" s="72">
        <f>+COUNTIF('01 Swasta-LSM'!$K:$K,"2008 MoU")</f>
        <v>2</v>
      </c>
      <c r="K9" s="72">
        <f>+COUNTIF('01 Swasta-LSM'!$K:$K,"2009 MoU")</f>
        <v>2</v>
      </c>
      <c r="L9" s="72">
        <f>+COUNTIF('01 Swasta-LSM'!$K:$K,"2010 MoU")</f>
        <v>1</v>
      </c>
      <c r="M9" s="72">
        <f>+COUNTIF('01 Swasta-LSM'!$K:$K,"2011 MoU")</f>
        <v>3</v>
      </c>
      <c r="N9" s="160">
        <f>SUM(H9:M11)</f>
        <v>27</v>
      </c>
    </row>
    <row r="10" spans="1:14" s="62" customFormat="1" ht="15" customHeight="1">
      <c r="A10" s="161"/>
      <c r="B10" s="165"/>
      <c r="C10" s="74" t="s">
        <v>229</v>
      </c>
      <c r="D10" s="71">
        <f>+COUNTIF('01 Swasta-LSM'!$B$6:$B$53,"PKS")</f>
        <v>11</v>
      </c>
      <c r="E10" s="161"/>
      <c r="F10" s="75">
        <v>0</v>
      </c>
      <c r="G10" s="75">
        <v>0</v>
      </c>
      <c r="H10" s="72">
        <f>+COUNTIF('01 Swasta-LSM'!$K:$K,"2006 PKS")</f>
        <v>2</v>
      </c>
      <c r="I10" s="72">
        <f>+COUNTIF('01 Swasta-LSM'!$K:$K,"2007 PKS")</f>
        <v>0</v>
      </c>
      <c r="J10" s="72">
        <f>+COUNTIF('01 Swasta-LSM'!$K:$K,"2008 PKS")</f>
        <v>3</v>
      </c>
      <c r="K10" s="72">
        <f>+COUNTIF('01 Swasta-LSM'!$K:$K,"2009 PKS")</f>
        <v>3</v>
      </c>
      <c r="L10" s="72">
        <f>+COUNTIF('01 Swasta-LSM'!$K:$K,"2010 PKS")</f>
        <v>2</v>
      </c>
      <c r="M10" s="72">
        <f>+COUNTIF('01 Swasta-LSM'!$K:$K,"2011 PKS")</f>
        <v>0</v>
      </c>
      <c r="N10" s="161"/>
    </row>
    <row r="11" spans="1:14" s="62" customFormat="1" ht="15" customHeight="1">
      <c r="A11" s="162"/>
      <c r="B11" s="166"/>
      <c r="C11" s="76" t="s">
        <v>301</v>
      </c>
      <c r="D11" s="77">
        <f>+COUNTIF('01 Swasta-LSM'!$B$6:$B$53,"ADD")</f>
        <v>1</v>
      </c>
      <c r="E11" s="162"/>
      <c r="F11" s="78">
        <v>0</v>
      </c>
      <c r="G11" s="78">
        <v>0</v>
      </c>
      <c r="H11" s="78">
        <f>+COUNTIF('01 Swasta-LSM'!$K:$K,"2006 ADD")</f>
        <v>0</v>
      </c>
      <c r="I11" s="78">
        <f>+COUNTIF('01 Swasta-LSM'!$K:$K,"2007 ADD")</f>
        <v>0</v>
      </c>
      <c r="J11" s="78">
        <f>+COUNTIF('01 Swasta-LSM'!$K:$K,"2008 ADD")</f>
        <v>0</v>
      </c>
      <c r="K11" s="78">
        <f>+COUNTIF('01 Swasta-LSM'!$K:$K,"2009 ADD")</f>
        <v>1</v>
      </c>
      <c r="L11" s="78">
        <f>+COUNTIF('01 Swasta-LSM'!$K:$K,"2010 ADD")</f>
        <v>0</v>
      </c>
      <c r="M11" s="78">
        <f>+COUNTIF('01 Swasta-LSM'!$K:$K,"2011 ADD")</f>
        <v>0</v>
      </c>
      <c r="N11" s="162"/>
    </row>
    <row r="12" spans="1:14" s="62" customFormat="1" ht="15" customHeight="1">
      <c r="A12" s="163" t="s">
        <v>797</v>
      </c>
      <c r="B12" s="164" t="s">
        <v>798</v>
      </c>
      <c r="C12" s="70" t="s">
        <v>62</v>
      </c>
      <c r="D12" s="71">
        <f>+COUNTIF('02 Perguruan Tinggi'!$B$7:$B$104,"MoU")</f>
        <v>43</v>
      </c>
      <c r="E12" s="160">
        <f>SUM(D12:D14)</f>
        <v>47</v>
      </c>
      <c r="F12" s="73">
        <v>0</v>
      </c>
      <c r="G12" s="73">
        <v>0</v>
      </c>
      <c r="H12" s="72">
        <f>+COUNTIF('02 Perguruan Tinggi'!$K:$K,"2006 MoU")</f>
        <v>7</v>
      </c>
      <c r="I12" s="72">
        <f>+COUNTIF('02 Perguruan Tinggi'!$K:$K,"2007 MoU")</f>
        <v>4</v>
      </c>
      <c r="J12" s="72">
        <f>+COUNTIF('02 Perguruan Tinggi'!$K:$K,"2008 MoU")</f>
        <v>4</v>
      </c>
      <c r="K12" s="72">
        <f>+COUNTIF('02 Perguruan Tinggi'!$K:$K,"2009 MoU")</f>
        <v>11</v>
      </c>
      <c r="L12" s="72">
        <f>+COUNTIF('02 Perguruan Tinggi'!$K:$K,"2010 MoU")</f>
        <v>6</v>
      </c>
      <c r="M12" s="72">
        <f>+COUNTIF('02 Perguruan Tinggi'!$K:$K,"2011 MoU")</f>
        <v>6</v>
      </c>
      <c r="N12" s="160">
        <f>SUM(H12:M14)</f>
        <v>41</v>
      </c>
    </row>
    <row r="13" spans="1:14" s="62" customFormat="1" ht="15" customHeight="1">
      <c r="A13" s="161"/>
      <c r="B13" s="165"/>
      <c r="C13" s="74" t="s">
        <v>229</v>
      </c>
      <c r="D13" s="71">
        <f>+COUNTIF('02 Perguruan Tinggi'!$B$7:$B$104,"PKS")</f>
        <v>4</v>
      </c>
      <c r="E13" s="161"/>
      <c r="F13" s="75">
        <v>0</v>
      </c>
      <c r="G13" s="75">
        <v>0</v>
      </c>
      <c r="H13" s="72">
        <f>+COUNTIF('02 Perguruan Tinggi'!$K:$K,"2006 PKS")</f>
        <v>0</v>
      </c>
      <c r="I13" s="72">
        <f>+COUNTIF('02 Perguruan Tinggi'!$K:$K,"2007 PKS")</f>
        <v>1</v>
      </c>
      <c r="J13" s="72">
        <f>+COUNTIF('02 Perguruan Tinggi'!$K:$K,"2008 PKS")</f>
        <v>0</v>
      </c>
      <c r="K13" s="72">
        <f>+COUNTIF('02 Perguruan Tinggi'!$K:$K,"2009 PKS")</f>
        <v>1</v>
      </c>
      <c r="L13" s="72">
        <f>+COUNTIF('02 Perguruan Tinggi'!$K:$K,"2010 PKS")</f>
        <v>0</v>
      </c>
      <c r="M13" s="72">
        <f>+COUNTIF('02 Perguruan Tinggi'!$K:$K,"2011 PKS")</f>
        <v>1</v>
      </c>
      <c r="N13" s="161"/>
    </row>
    <row r="14" spans="1:14" s="62" customFormat="1" ht="15" customHeight="1">
      <c r="A14" s="162"/>
      <c r="B14" s="166"/>
      <c r="C14" s="76" t="s">
        <v>301</v>
      </c>
      <c r="D14" s="77">
        <f>+COUNTIF('02 Perguruan Tinggi'!$B$7:$B$104,"ADD")</f>
        <v>0</v>
      </c>
      <c r="E14" s="162"/>
      <c r="F14" s="78">
        <v>0</v>
      </c>
      <c r="G14" s="78">
        <v>0</v>
      </c>
      <c r="H14" s="78">
        <f>+COUNTIF('02 Perguruan Tinggi'!$K:$K,"2006 ADD")</f>
        <v>0</v>
      </c>
      <c r="I14" s="78">
        <f>+COUNTIF('02 Perguruan Tinggi'!$K:$K,"2007 ADD")</f>
        <v>0</v>
      </c>
      <c r="J14" s="78">
        <f>+COUNTIF('02 Perguruan Tinggi'!$K:$K,"2008 ADD")</f>
        <v>0</v>
      </c>
      <c r="K14" s="78">
        <f>+COUNTIF('02 Perguruan Tinggi'!$K:$K,"2009 ADD")</f>
        <v>0</v>
      </c>
      <c r="L14" s="78">
        <f>+COUNTIF('02 Perguruan Tinggi'!$K:$K,"2010 ADD")</f>
        <v>0</v>
      </c>
      <c r="M14" s="78">
        <f>+COUNTIF('02 Perguruan Tinggi'!$K:$K,"2011 ADD")</f>
        <v>0</v>
      </c>
      <c r="N14" s="162"/>
    </row>
    <row r="15" spans="1:14" s="62" customFormat="1" ht="15" customHeight="1">
      <c r="A15" s="163" t="s">
        <v>799</v>
      </c>
      <c r="B15" s="164" t="s">
        <v>800</v>
      </c>
      <c r="C15" s="70" t="s">
        <v>62</v>
      </c>
      <c r="D15" s="71">
        <f>COUNTIF('03 Perusahaan'!$B$7:$B$87,"MoU")</f>
        <v>33</v>
      </c>
      <c r="E15" s="160">
        <f>SUM(D15:D17)</f>
        <v>55</v>
      </c>
      <c r="F15" s="73">
        <v>0</v>
      </c>
      <c r="G15" s="73">
        <v>0</v>
      </c>
      <c r="H15" s="72">
        <f>+COUNTIF('03 Perusahaan'!$K:$K,"2006 mOu")</f>
        <v>2</v>
      </c>
      <c r="I15" s="72">
        <f>+COUNTIF('03 Perusahaan'!$K:$K,"2007 mOu")</f>
        <v>5</v>
      </c>
      <c r="J15" s="72">
        <f>+COUNTIF('03 Perusahaan'!$K:$K,"2008 mOu")</f>
        <v>4</v>
      </c>
      <c r="K15" s="72">
        <f>+COUNTIF('03 Perusahaan'!$K:$K,"2009 mOu")</f>
        <v>14</v>
      </c>
      <c r="L15" s="72">
        <f>+COUNTIF('03 Perusahaan'!$K:$K,"2010 mOu")</f>
        <v>3</v>
      </c>
      <c r="M15" s="72">
        <f>+COUNTIF('03 Perusahaan'!$K:$K,"2011 mOu")</f>
        <v>3</v>
      </c>
      <c r="N15" s="160">
        <f>SUM(H15:M17)</f>
        <v>49</v>
      </c>
    </row>
    <row r="16" spans="1:14" s="62" customFormat="1" ht="15" customHeight="1">
      <c r="A16" s="161"/>
      <c r="B16" s="165"/>
      <c r="C16" s="74" t="s">
        <v>229</v>
      </c>
      <c r="D16" s="71">
        <f>COUNTIF('03 Perusahaan'!$B$7:$B$87,"PKS")</f>
        <v>22</v>
      </c>
      <c r="E16" s="161"/>
      <c r="F16" s="75">
        <v>0</v>
      </c>
      <c r="G16" s="75">
        <v>0</v>
      </c>
      <c r="H16" s="72">
        <f>+COUNTIF('03 Perusahaan'!$K:$K,"2006 PKS")</f>
        <v>1</v>
      </c>
      <c r="I16" s="72">
        <f>+COUNTIF('03 Perusahaan'!$K:$K,"2007 PKS")</f>
        <v>0</v>
      </c>
      <c r="J16" s="72">
        <f>+COUNTIF('03 Perusahaan'!$K:$K,"2008 PKS")</f>
        <v>1</v>
      </c>
      <c r="K16" s="72">
        <f>+COUNTIF('03 Perusahaan'!$K:$K,"2009 PKS")</f>
        <v>11</v>
      </c>
      <c r="L16" s="72">
        <f>+COUNTIF('03 Perusahaan'!$K:$K,"2010 PKS")</f>
        <v>1</v>
      </c>
      <c r="M16" s="72">
        <f>+COUNTIF('03 Perusahaan'!$K:$K,"2011 PKS")</f>
        <v>4</v>
      </c>
      <c r="N16" s="161"/>
    </row>
    <row r="17" spans="1:14" s="62" customFormat="1" ht="15" customHeight="1">
      <c r="A17" s="162"/>
      <c r="B17" s="166"/>
      <c r="C17" s="76" t="s">
        <v>301</v>
      </c>
      <c r="D17" s="77">
        <f>COUNTIF('03 Perusahaan'!$B$7:$B$87,"ADD")</f>
        <v>0</v>
      </c>
      <c r="E17" s="162"/>
      <c r="F17" s="78">
        <v>0</v>
      </c>
      <c r="G17" s="78">
        <v>0</v>
      </c>
      <c r="H17" s="78">
        <f>+COUNTIF('03 Perusahaan'!$K:$K,"2006 ADD")</f>
        <v>0</v>
      </c>
      <c r="I17" s="78">
        <f>+COUNTIF('03 Perusahaan'!$K:$K,"2007 ADD")</f>
        <v>0</v>
      </c>
      <c r="J17" s="78">
        <f>+COUNTIF('03 Perusahaan'!$K:$K,"2008 ADD")</f>
        <v>0</v>
      </c>
      <c r="K17" s="78">
        <f>+COUNTIF('03 Perusahaan'!$K:$K,"2009 ADD")</f>
        <v>0</v>
      </c>
      <c r="L17" s="78">
        <f>+COUNTIF('03 Perusahaan'!$K:$K,"2010 ADD")</f>
        <v>0</v>
      </c>
      <c r="M17" s="78">
        <f>+COUNTIF('03 Perusahaan'!$K:$K,"2011 ADD")</f>
        <v>0</v>
      </c>
      <c r="N17" s="162"/>
    </row>
    <row r="18" spans="1:14" s="62" customFormat="1" ht="15" customHeight="1">
      <c r="A18" s="163" t="s">
        <v>801</v>
      </c>
      <c r="B18" s="164" t="s">
        <v>802</v>
      </c>
      <c r="C18" s="70" t="s">
        <v>62</v>
      </c>
      <c r="D18" s="71">
        <f>COUNTIF('04 Lain-Lain'!$B$7:$B$26,"MoU")</f>
        <v>16</v>
      </c>
      <c r="E18" s="160">
        <f>SUM(D18:D20)</f>
        <v>16</v>
      </c>
      <c r="F18" s="73">
        <v>0</v>
      </c>
      <c r="G18" s="73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f>+COUNTIF('04 Lain-Lain'!$K:$K,"2011 mOu")</f>
        <v>16</v>
      </c>
      <c r="N18" s="160">
        <f>SUM(H18:M20)</f>
        <v>16</v>
      </c>
    </row>
    <row r="19" spans="1:14" s="62" customFormat="1" ht="15" customHeight="1">
      <c r="A19" s="161"/>
      <c r="B19" s="165"/>
      <c r="C19" s="74" t="s">
        <v>229</v>
      </c>
      <c r="D19" s="71">
        <f>COUNTIF('04 Lain-Lain'!$B$7:$B$26,"PKS")</f>
        <v>0</v>
      </c>
      <c r="E19" s="161"/>
      <c r="F19" s="75">
        <v>0</v>
      </c>
      <c r="G19" s="75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f>+COUNTIF('04 Lain-Lain'!$K:$K,"2011 PKS")</f>
        <v>0</v>
      </c>
      <c r="N19" s="161"/>
    </row>
    <row r="20" spans="1:14" s="62" customFormat="1" ht="15" customHeight="1">
      <c r="A20" s="162"/>
      <c r="B20" s="166"/>
      <c r="C20" s="76" t="s">
        <v>301</v>
      </c>
      <c r="D20" s="71">
        <f>COUNTIF('04 Lain-Lain'!$B$7:$B$26,"add")</f>
        <v>0</v>
      </c>
      <c r="E20" s="162"/>
      <c r="F20" s="78">
        <v>0</v>
      </c>
      <c r="G20" s="78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f>+COUNTIF('04 Lain-Lain'!$K:$K,"2011 ADD")</f>
        <v>0</v>
      </c>
      <c r="N20" s="162"/>
    </row>
    <row r="21" spans="1:14" ht="18.75" customHeight="1">
      <c r="A21" s="157" t="s">
        <v>626</v>
      </c>
      <c r="B21" s="158"/>
      <c r="C21" s="158"/>
      <c r="D21" s="158"/>
      <c r="E21" s="159"/>
      <c r="F21" s="68">
        <f aca="true" t="shared" si="0" ref="F21:N21">SUM(F6:F20)</f>
        <v>1</v>
      </c>
      <c r="G21" s="68">
        <f t="shared" si="0"/>
        <v>1</v>
      </c>
      <c r="H21" s="68">
        <f t="shared" si="0"/>
        <v>31</v>
      </c>
      <c r="I21" s="68">
        <f t="shared" si="0"/>
        <v>36</v>
      </c>
      <c r="J21" s="68">
        <f t="shared" si="0"/>
        <v>59</v>
      </c>
      <c r="K21" s="68">
        <f t="shared" si="0"/>
        <v>82</v>
      </c>
      <c r="L21" s="68">
        <f t="shared" si="0"/>
        <v>52</v>
      </c>
      <c r="M21" s="68">
        <f t="shared" si="0"/>
        <v>73</v>
      </c>
      <c r="N21" s="68">
        <f t="shared" si="0"/>
        <v>335</v>
      </c>
    </row>
    <row r="22" spans="1:14" ht="9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1:11" ht="15">
      <c r="A23" s="79"/>
      <c r="K23" s="40" t="s">
        <v>975</v>
      </c>
    </row>
    <row r="24" spans="1:13" ht="15">
      <c r="A24" s="67"/>
      <c r="L24" s="171"/>
      <c r="M24" s="171"/>
    </row>
    <row r="25" spans="1:3" ht="15">
      <c r="A25" s="154" t="s">
        <v>900</v>
      </c>
      <c r="B25" s="155"/>
      <c r="C25" s="156"/>
    </row>
    <row r="26" spans="1:3" ht="15">
      <c r="A26" s="120" t="s">
        <v>901</v>
      </c>
      <c r="B26" s="120" t="s">
        <v>62</v>
      </c>
      <c r="C26" s="120">
        <f>+M6+M9+M12+M15+M18</f>
        <v>53</v>
      </c>
    </row>
    <row r="27" spans="1:3" ht="15">
      <c r="A27" s="120" t="s">
        <v>902</v>
      </c>
      <c r="B27" s="120" t="s">
        <v>229</v>
      </c>
      <c r="C27" s="120">
        <f>+M7+M10+M13+M16+M19</f>
        <v>20</v>
      </c>
    </row>
    <row r="28" spans="1:10" ht="15">
      <c r="A28" s="120" t="s">
        <v>903</v>
      </c>
      <c r="B28" s="120" t="s">
        <v>301</v>
      </c>
      <c r="C28" s="120">
        <f>+M8+M11+M14+M17+M20</f>
        <v>0</v>
      </c>
      <c r="J28" s="69"/>
    </row>
    <row r="29" spans="1:3" ht="15">
      <c r="A29" s="154" t="s">
        <v>904</v>
      </c>
      <c r="B29" s="156"/>
      <c r="C29" s="68">
        <f>SUM(C26:C28)</f>
        <v>73</v>
      </c>
    </row>
  </sheetData>
  <sheetProtection/>
  <mergeCells count="32">
    <mergeCell ref="L24:M24"/>
    <mergeCell ref="A1:N1"/>
    <mergeCell ref="A2:N2"/>
    <mergeCell ref="A6:A8"/>
    <mergeCell ref="B6:B8"/>
    <mergeCell ref="N6:N8"/>
    <mergeCell ref="E4:E5"/>
    <mergeCell ref="C4:D5"/>
    <mergeCell ref="B4:B5"/>
    <mergeCell ref="E6:E8"/>
    <mergeCell ref="A4:A5"/>
    <mergeCell ref="N4:N5"/>
    <mergeCell ref="A9:A11"/>
    <mergeCell ref="B9:B11"/>
    <mergeCell ref="N9:N11"/>
    <mergeCell ref="E9:E11"/>
    <mergeCell ref="F4:M4"/>
    <mergeCell ref="N12:N14"/>
    <mergeCell ref="N15:N17"/>
    <mergeCell ref="N18:N20"/>
    <mergeCell ref="A12:A14"/>
    <mergeCell ref="B12:B14"/>
    <mergeCell ref="A15:A17"/>
    <mergeCell ref="B15:B17"/>
    <mergeCell ref="A18:A20"/>
    <mergeCell ref="B18:B20"/>
    <mergeCell ref="A25:C25"/>
    <mergeCell ref="A29:B29"/>
    <mergeCell ref="A21:E21"/>
    <mergeCell ref="E12:E14"/>
    <mergeCell ref="E15:E17"/>
    <mergeCell ref="E18:E20"/>
  </mergeCells>
  <printOptions/>
  <pageMargins left="1.33" right="0.75" top="0.55" bottom="0.42" header="0.35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redaktur</dc:creator>
  <cp:keywords/>
  <dc:description/>
  <cp:lastModifiedBy>redaktur</cp:lastModifiedBy>
  <cp:lastPrinted>2011-10-14T03:13:34Z</cp:lastPrinted>
  <dcterms:created xsi:type="dcterms:W3CDTF">2009-01-27T04:35:32Z</dcterms:created>
  <dcterms:modified xsi:type="dcterms:W3CDTF">2016-08-25T07:18:56Z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