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1355" windowHeight="4560" tabRatio="683" firstSheet="1" activeTab="2"/>
  </bookViews>
  <sheets>
    <sheet name="Sheet1" sheetId="1" state="hidden" r:id="rId1"/>
    <sheet name="Sheet2" sheetId="2" r:id="rId2"/>
    <sheet name="00 Lembaga Pemerintah" sheetId="3" r:id="rId3"/>
    <sheet name="01 Swasta-LSM" sheetId="4" r:id="rId4"/>
    <sheet name="02 Perguruan Tinggi" sheetId="5" r:id="rId5"/>
    <sheet name="03 Perusahaan" sheetId="6" r:id="rId6"/>
    <sheet name="04 Lain-Lain" sheetId="7" r:id="rId7"/>
    <sheet name="Rekap" sheetId="8" r:id="rId8"/>
    <sheet name="2012" sheetId="9" state="hidden" r:id="rId9"/>
    <sheet name="DAta" sheetId="10" r:id="rId10"/>
  </sheets>
  <definedNames>
    <definedName name="A1_MoU" localSheetId="2">'00 Lembaga Pemerintah'!#REF!</definedName>
    <definedName name="A1_MoU" localSheetId="3">'01 Swasta-LSM'!#REF!</definedName>
    <definedName name="A1_MoU" localSheetId="4">'02 Perguruan Tinggi'!#REF!</definedName>
    <definedName name="A1_MoU" localSheetId="5">'03 Perusahaan'!#REF!</definedName>
    <definedName name="A1_MoU" localSheetId="6">'04 Lain-Lain'!#REF!</definedName>
    <definedName name="_xlnm.Print_Titles" localSheetId="2">'00 Lembaga Pemerintah'!$4:$6</definedName>
    <definedName name="_xlnm.Print_Titles" localSheetId="4">'02 Perguruan Tinggi'!$4:$6</definedName>
    <definedName name="_xlnm.Print_Titles" localSheetId="5">'03 Perusahaan'!$4:$6</definedName>
    <definedName name="_xlnm.Print_Titles" localSheetId="6">'04 Lain-Lain'!$4:$6</definedName>
  </definedNames>
  <calcPr fullCalcOnLoad="1"/>
</workbook>
</file>

<file path=xl/sharedStrings.xml><?xml version="1.0" encoding="utf-8"?>
<sst xmlns="http://schemas.openxmlformats.org/spreadsheetml/2006/main" count="2667" uniqueCount="1194">
  <si>
    <t>244/H6.5/TU/2011</t>
  </si>
  <si>
    <t>PTB/5/177b/R</t>
  </si>
  <si>
    <t>PIN SMUP 2011</t>
  </si>
  <si>
    <t>Penjualan PIN SMUP 2011</t>
  </si>
  <si>
    <t>2670/H6.5/TU/2011</t>
  </si>
  <si>
    <t>058/TAM-PSU/2011</t>
  </si>
  <si>
    <t>2463/H6.5/TU/2011</t>
  </si>
  <si>
    <t>08/PKS/BDG.UT/I/2010</t>
  </si>
  <si>
    <t>2502/H6.5/TU/2011</t>
  </si>
  <si>
    <t>VI.BDG/PKS.001/2011</t>
  </si>
  <si>
    <t>2439/H6.5/TU/2011</t>
  </si>
  <si>
    <t>B.161-HBL/HLS/02/2011</t>
  </si>
  <si>
    <t>016/BRIS/MOU/10/2010</t>
  </si>
  <si>
    <t>19339/H6.1/TU/2010</t>
  </si>
  <si>
    <t>Dinas Perikanan dan Kelautan Prov. Jabar</t>
  </si>
  <si>
    <t>Provinsi Kepulauan Riau</t>
  </si>
  <si>
    <t>2969/H6.1/TU/2011</t>
  </si>
  <si>
    <t>052/KDHKepri.521.1/2.11</t>
  </si>
  <si>
    <t>Pendidikan &amp; Penelitian Ketenagalistrikan</t>
  </si>
  <si>
    <t xml:space="preserve">Perjanjian Membangun &amp; Menggu-nakan GD untuk Kantor PT. BNI </t>
  </si>
  <si>
    <t xml:space="preserve">Kementrian Negara Riset dan Teknologi </t>
  </si>
  <si>
    <t>3742/JO6/TU/2007</t>
  </si>
  <si>
    <t>14076/H6.1/TU/2008</t>
  </si>
  <si>
    <t>2618/JO6/TU/2007</t>
  </si>
  <si>
    <t>4524/JO6/TU/2007</t>
  </si>
  <si>
    <t>9431/JO6/TU/2007</t>
  </si>
  <si>
    <t>11154/JO6/TU/2007</t>
  </si>
  <si>
    <t>6989/H6.1/TU/2008</t>
  </si>
  <si>
    <t>12387/H6.1/TU/2008</t>
  </si>
  <si>
    <t>015/KPK-Unpad/II/2007</t>
  </si>
  <si>
    <t>2-SKB-BPNRI-2007</t>
  </si>
  <si>
    <t>MOU-28/DIR/2007</t>
  </si>
  <si>
    <t>KDP 132/PJ/2007</t>
  </si>
  <si>
    <t>HK.00.04.42.3102</t>
  </si>
  <si>
    <t>9/1/GBI/BSk</t>
  </si>
  <si>
    <t>10/MOU/X/4/2008</t>
  </si>
  <si>
    <t>002901.PK/851/Keu/2007</t>
  </si>
  <si>
    <t>07120/KS.00.01/IV/2008</t>
  </si>
  <si>
    <t>5349/H6.1/TU/2008</t>
  </si>
  <si>
    <t>10/MSKB/V/2008</t>
  </si>
  <si>
    <t>023/PK/2008</t>
  </si>
  <si>
    <t>Provinsi Maluku Utara</t>
  </si>
  <si>
    <t>800/769.a/2008</t>
  </si>
  <si>
    <t>DIKTI (Direktur Jenderal Pendidikan Tinggi Dep. Pen. Nasional)</t>
  </si>
  <si>
    <t>19777/H6.1/TU/2009</t>
  </si>
  <si>
    <t>2403.63/D/T/2009</t>
  </si>
  <si>
    <t xml:space="preserve">Program Beasiswa BIDIK MISI </t>
  </si>
  <si>
    <t>PT. Alamanda Sejati Utama</t>
  </si>
  <si>
    <t>20194/H6.1/TU/2009</t>
  </si>
  <si>
    <t>01/ASU-MoU/XII/2009</t>
  </si>
  <si>
    <t>MoU</t>
  </si>
  <si>
    <t>Fak. Ilmu Komunikasi Unpad &amp; Fakultas Adab IAIN Imam Bonjol</t>
  </si>
  <si>
    <t>203/Jo6.K1D/FIK/PP/2007</t>
  </si>
  <si>
    <t>IN/8/PP.00.1016/509/2007</t>
  </si>
  <si>
    <t>Bantuan tenaga pengajar dan pembinaan pada program S1 Ilmu Perpustakaan Fakultas Adab IAIN Imam Bonjol Padang</t>
  </si>
  <si>
    <t>Universitas Islam Sultan Agung (Unissila)</t>
  </si>
  <si>
    <t>1613/H6.1/TU/2010</t>
  </si>
  <si>
    <t>0353/C.2/SA/I/2010</t>
  </si>
  <si>
    <t>21/H6.1/TU/2010</t>
  </si>
  <si>
    <t>164/MOU-DIR/SDRA-UNPAD/I/2010</t>
  </si>
  <si>
    <t>9086/H6.1/TU/2008</t>
  </si>
  <si>
    <t>VI.BDG/PKS.055/2008</t>
  </si>
  <si>
    <t>10725/H6.1/TU/2008</t>
  </si>
  <si>
    <t>11971/H6.1/TU/2008</t>
  </si>
  <si>
    <t>07/SJ/DKP/KB/X/2008</t>
  </si>
  <si>
    <t>13897/H6.1/TU/2008</t>
  </si>
  <si>
    <t>6335/H6.1/TU/2008</t>
  </si>
  <si>
    <t>41542/172/PEM.UM</t>
  </si>
  <si>
    <t>073/MoU.16-Bapeda/2008</t>
  </si>
  <si>
    <t>8889/H6.1/TU/2008</t>
  </si>
  <si>
    <t>5476/H6.1/TU/2008</t>
  </si>
  <si>
    <t>11972/H6.1/TU/2008</t>
  </si>
  <si>
    <t>12211/H6.1/TU/2008</t>
  </si>
  <si>
    <t>13078/H6.1/TU/2008</t>
  </si>
  <si>
    <t>15446/H6.1/TU/2008</t>
  </si>
  <si>
    <t>15171/H6.5/TU/2008</t>
  </si>
  <si>
    <t>11673/H6.1/TU/2008</t>
  </si>
  <si>
    <t>13102a/H6.1/TU/2008</t>
  </si>
  <si>
    <t>14616/H6.1/TU/2008</t>
  </si>
  <si>
    <t>2997/h6.7.fk/DN/2008</t>
  </si>
  <si>
    <t/>
  </si>
  <si>
    <t>Star Energy Geothermal (Wayang Windu) Limited</t>
  </si>
  <si>
    <t>11835/H6.1/TU/2010</t>
  </si>
  <si>
    <t>W.O.SER.ER 11737</t>
  </si>
  <si>
    <t>Pusat Pelaporan dan Analisis Transaksi Keuangan (PPATK)</t>
  </si>
  <si>
    <t>11836/H6.5/TU/2010</t>
  </si>
  <si>
    <t>NK-72/1.02/PPATK/06/10</t>
  </si>
  <si>
    <t>11837/H6.5/TU/2010</t>
  </si>
  <si>
    <t>Penelitian dan Pengembangan di bidang Pencegahan dan Pemberantasan Tindak Pidana Pencucian Uang</t>
  </si>
  <si>
    <t>14/K15.A2/LL/2007</t>
  </si>
  <si>
    <t>IN/8/07-01.1/6/469/2007</t>
  </si>
  <si>
    <t>Universitas Andalas</t>
  </si>
  <si>
    <t>5980/JO6/TU/2007</t>
  </si>
  <si>
    <t>Universitas Kristen Maranatha (UKM)</t>
  </si>
  <si>
    <t>STIA MANDALA INDONESIA</t>
  </si>
  <si>
    <t>042/KETUA/B.O/STIAMI/VII/2007</t>
  </si>
  <si>
    <t>656/UNISMA/RT/II/2008</t>
  </si>
  <si>
    <t>022/SKB/UKM/V/2008</t>
  </si>
  <si>
    <t>937/PTS.x.41-R/C.06/2008</t>
  </si>
  <si>
    <t>013/YEKMAS/III/2007</t>
  </si>
  <si>
    <t>04/YUB/IV/2007</t>
  </si>
  <si>
    <t>Tridharma Perguruan Tinggi</t>
  </si>
  <si>
    <t>Hak Kekayaan Intelektual</t>
  </si>
  <si>
    <t>5 Desember 1963</t>
  </si>
  <si>
    <t>Tak Terbatas</t>
  </si>
  <si>
    <t>Universitas Muhammadiyah Sukabumi (UMMI)</t>
  </si>
  <si>
    <t>PT. Padjadjaran Mitra (PADMA)</t>
  </si>
  <si>
    <t>23212/H6.1/TU/2010</t>
  </si>
  <si>
    <t>004/Padma/X/2010</t>
  </si>
  <si>
    <t>463/H6.1/TU/2006</t>
  </si>
  <si>
    <t>0/2/1.0/K/2009</t>
  </si>
  <si>
    <t>PT Grez International</t>
  </si>
  <si>
    <t>Yayasan Universitas Islam Bandung</t>
  </si>
  <si>
    <t>PT. Asuransi Jasa Indonesia (Persero) JASINDO</t>
  </si>
  <si>
    <t>Yayayasan STISIP Tasikmalaya</t>
  </si>
  <si>
    <t>Pencegahan Tindak Pidana Korupsi</t>
  </si>
  <si>
    <t>Program Smart Campus</t>
  </si>
  <si>
    <t>PT. Bank Mandiri (Persero)</t>
  </si>
  <si>
    <t>Dana Talangan Pendidikan</t>
  </si>
  <si>
    <t>Layanan Jasa Perbankan &amp; Pengem. Institusi</t>
  </si>
  <si>
    <t>Bantuan Biaya Pendidikan</t>
  </si>
  <si>
    <t>PT TASPEN (Persero)</t>
  </si>
  <si>
    <t>Penyelengaraan Tax Centre di Unpad</t>
  </si>
  <si>
    <t>Badan Pengawasan Obat dan Makanan</t>
  </si>
  <si>
    <t>Kabupaten Nias Selatan</t>
  </si>
  <si>
    <t>13670/H6.1/TU/2009</t>
  </si>
  <si>
    <t>800/4579/BUP/2009</t>
  </si>
  <si>
    <t>Iptek, Obat, Pangan, Kosmetik, Produk Kompalin</t>
  </si>
  <si>
    <t>Walikota Cilegon</t>
  </si>
  <si>
    <t>Badan Pertanahan Nasional RI</t>
  </si>
  <si>
    <t>Jan-29/Dir/2007</t>
  </si>
  <si>
    <t>10615/H6.1/TU/2008</t>
  </si>
  <si>
    <t>01/PK.SSBD/VII/2008</t>
  </si>
  <si>
    <t>Badan Pemeriksa Keuangan RI (BPK RI)</t>
  </si>
  <si>
    <t>Badan Tenaga Nuklir  Nasional</t>
  </si>
  <si>
    <t>PT. PLN (Persero) Jabar dan Banten</t>
  </si>
  <si>
    <t>BPP PERHUMAS</t>
  </si>
  <si>
    <t>Perpustakaan Nasional RI</t>
  </si>
  <si>
    <t>2911/J06/TU/2007</t>
  </si>
  <si>
    <t>Kabupaten Bandung Barat</t>
  </si>
  <si>
    <t>Mayapada Hospital Tangerang</t>
  </si>
  <si>
    <t>1054/H6.7.FK/KP/2010</t>
  </si>
  <si>
    <t>04117/DIR/MH/IV/2010</t>
  </si>
  <si>
    <t>HK.03.06/D1.8-32/583/II /2008</t>
  </si>
  <si>
    <t>JUMLAH</t>
  </si>
  <si>
    <t>Poultry Tanjung Mulya Group</t>
  </si>
  <si>
    <t>001/TM/MoU/2009</t>
  </si>
  <si>
    <t>288/H6.1/TU/2009</t>
  </si>
  <si>
    <t>IAIN Sultan Syarif Kasim Riau</t>
  </si>
  <si>
    <t>17731/H6.1/TU/2008</t>
  </si>
  <si>
    <t>Un.04/R/HM.01/3814/2008</t>
  </si>
  <si>
    <t>Provinsi Bangka Belitung</t>
  </si>
  <si>
    <t>Balai Besar Keseharan Paru Masyarakat - FK Unpad</t>
  </si>
  <si>
    <t>Universitas Malikussaleh</t>
  </si>
  <si>
    <t>2605/H6.1/TU/2009</t>
  </si>
  <si>
    <t>260/H45/LL/2009</t>
  </si>
  <si>
    <t>897.2/64-Huk/2008</t>
  </si>
  <si>
    <t>12505/H6.1/TU/2008</t>
  </si>
  <si>
    <t>PT. PRO FAJAR</t>
  </si>
  <si>
    <t>Kabupaten Dompu</t>
  </si>
  <si>
    <t>21878/H6.1/TU/2010</t>
  </si>
  <si>
    <t>Kabupaten Labuhanbatu Selatan</t>
  </si>
  <si>
    <t>20761/H6.1/TU/2010</t>
  </si>
  <si>
    <t>800/2087a/BU/2010</t>
  </si>
  <si>
    <t>1998/H6.1/TU/2009</t>
  </si>
  <si>
    <t>061/P-Pro-PF/2009</t>
  </si>
  <si>
    <t>1899/H6.5/TU/2009</t>
  </si>
  <si>
    <t>062/P-Pro-PF/2009</t>
  </si>
  <si>
    <t>PKS</t>
  </si>
  <si>
    <t>Kota Bogor</t>
  </si>
  <si>
    <t>800/PRJ.33.1-KEPEG/2008</t>
  </si>
  <si>
    <t>14603a/H6.1/TU/2008</t>
  </si>
  <si>
    <t>9955/J06/TU/2007</t>
  </si>
  <si>
    <t>PT. Bank Bukopin</t>
  </si>
  <si>
    <t>3036/H6.1/TU/2009</t>
  </si>
  <si>
    <t>PK.048/DIR-BDG/II/2009</t>
  </si>
  <si>
    <t>3064/H6.5/TU/2009</t>
  </si>
  <si>
    <t>PKS.049/DIR-BDG/II/2009</t>
  </si>
  <si>
    <t>Toshiba (Singapore) PTE. LTD Indonesia Representative Office</t>
  </si>
  <si>
    <t>5912/H6.1/TU/2009</t>
  </si>
  <si>
    <t>022/TVMI/IV-09</t>
  </si>
  <si>
    <t>5913/H6.1/TU/2009</t>
  </si>
  <si>
    <t>021/TVMI/IV-09</t>
  </si>
  <si>
    <t>PT BANK JABAR BANTEN</t>
  </si>
  <si>
    <t xml:space="preserve">PT. PLN (Persero) </t>
  </si>
  <si>
    <t>003.MoU/040/DIRSDM/2010</t>
  </si>
  <si>
    <t>2283/H6.1/TU/2010</t>
  </si>
  <si>
    <t>5914/H6.1/TU/2009</t>
  </si>
  <si>
    <t>PT. Aneka Infokom Tekindo</t>
  </si>
  <si>
    <t>009/CMI-AIT/IV/2009</t>
  </si>
  <si>
    <t>5915/H6.1/TU/2009</t>
  </si>
  <si>
    <t>PTB/5/836/R</t>
  </si>
  <si>
    <t>10366/H6.5/TU/2010</t>
  </si>
  <si>
    <t>Penerbitan dan Pengelolaan Kartu Pegawai Unpad</t>
  </si>
  <si>
    <t>010/CMI-AIT/IV/2009</t>
  </si>
  <si>
    <t>Pengadaan Notebook untuk kegiatan pendidikan</t>
  </si>
  <si>
    <t>Lenovo (Singapore) PTE. LTD Indonesia Representative Office</t>
  </si>
  <si>
    <t>3786/H6.1/TU/2009</t>
  </si>
  <si>
    <t>024/LNV/MGT-RM/III/2009</t>
  </si>
  <si>
    <t>Dell Asia Pacific SDN</t>
  </si>
  <si>
    <t>681/H6.1/TU/2009</t>
  </si>
  <si>
    <t>2009/1/4/MC/010</t>
  </si>
  <si>
    <t>750/H6.1/TU/2009</t>
  </si>
  <si>
    <t>PT. Indosarana Dinamika Infotama</t>
  </si>
  <si>
    <t>Kabupaten Bima Provinsi Nusa Tenggara Barat</t>
  </si>
  <si>
    <t>13893/H6.1/TU/2009</t>
  </si>
  <si>
    <t>Kabupaten Padang Lawas Utara</t>
  </si>
  <si>
    <t>14145/H6.1/TU/2009</t>
  </si>
  <si>
    <t>119.002/2872/2009</t>
  </si>
  <si>
    <t>751/H6.1/TU/2009</t>
  </si>
  <si>
    <t>101/MoU-IDI/01/2009</t>
  </si>
  <si>
    <t>752/H6.1/TU/2009</t>
  </si>
  <si>
    <t>102/MoU-IDI/01/2009</t>
  </si>
  <si>
    <t>PT. Catalyst Business Solution</t>
  </si>
  <si>
    <t>3787/H6.1/TU/2009</t>
  </si>
  <si>
    <t>CSR/001.U/2009</t>
  </si>
  <si>
    <t>3791/H6.1/TU/2009</t>
  </si>
  <si>
    <t>CSR/002.U/2009</t>
  </si>
  <si>
    <t>No.</t>
  </si>
  <si>
    <t>Nama Instansi</t>
  </si>
  <si>
    <t>Kabupaten Poso</t>
  </si>
  <si>
    <t>3866b/H6.1/TU/2009</t>
  </si>
  <si>
    <t>PT. Caladi Lima Sembilan</t>
  </si>
  <si>
    <t>7563/H6.4/TU/2009</t>
  </si>
  <si>
    <t>058/DU.CS/K/V/2009</t>
  </si>
  <si>
    <t>Universitas Tanjungpura</t>
  </si>
  <si>
    <t>7013/H6.1/TU/2009</t>
  </si>
  <si>
    <t>2619/H22/Hk/2009</t>
  </si>
  <si>
    <t>Direktorat Jenderal Kekayaan Negara DEPKEU RI</t>
  </si>
  <si>
    <t>NK.1/KN/UP.6/2009</t>
  </si>
  <si>
    <t>7541/H6.5/TU/2009</t>
  </si>
  <si>
    <t>456/DIR-DJS/2009</t>
  </si>
  <si>
    <t>337/PKS/TS-PM/2009</t>
  </si>
  <si>
    <t>7540/H6.5/TU/2009</t>
  </si>
  <si>
    <t>Kredit kepemilikan laptop untuk dosen</t>
  </si>
  <si>
    <t>Kabupaten Kapahiang</t>
  </si>
  <si>
    <t>4574/H6.1/TU/2009</t>
  </si>
  <si>
    <t>Gubernur Banten</t>
  </si>
  <si>
    <t>ADD</t>
  </si>
  <si>
    <t>445/1192/RSU/2010</t>
  </si>
  <si>
    <t xml:space="preserve"> /H6.7.FK/KP/2009</t>
  </si>
  <si>
    <t>IAIN AR-Raniry Banda Aceh</t>
  </si>
  <si>
    <t>8514/H6.1/TU/2010</t>
  </si>
  <si>
    <t>In.o1/HM.01/1891/2010</t>
  </si>
  <si>
    <t>/H6.7.FK/KP/2009</t>
  </si>
  <si>
    <t xml:space="preserve"> /H6.7.FK/KP/2008</t>
  </si>
  <si>
    <t>445/          /RSU/2010</t>
  </si>
  <si>
    <t>982/H6.7.FK/KP/2009</t>
  </si>
  <si>
    <t>2786/H11.1.17.pp/2009</t>
  </si>
  <si>
    <t>RSUD Kab Majalaya - FK Unpad</t>
  </si>
  <si>
    <t>073/20/RSUD/2009</t>
  </si>
  <si>
    <t>/H6.7.FK/KP/2010</t>
  </si>
  <si>
    <t>445/          /RSU/2008</t>
  </si>
  <si>
    <t>Kota Bengkulu</t>
  </si>
  <si>
    <t>13889/H6.1/TU/2009</t>
  </si>
  <si>
    <t>810/1972/BKD/2009</t>
  </si>
  <si>
    <t>Universitas Pelita Harapan</t>
  </si>
  <si>
    <t>8651/H6.1/TU/2009</t>
  </si>
  <si>
    <t>005/HRD-UPH/I/2009</t>
  </si>
  <si>
    <t>PT. Exodus Rekawisatama</t>
  </si>
  <si>
    <t>1705/H6.1/TU/2009</t>
  </si>
  <si>
    <t>001/EXO-MOU/KS/UNPAD/II/2009</t>
  </si>
  <si>
    <t>Yayasan Pendidikan Madania Indonesia</t>
  </si>
  <si>
    <t>4314/H6.1/TU/2009</t>
  </si>
  <si>
    <t>035/00/YPM/06-2009</t>
  </si>
  <si>
    <t>4315/H6.1/TU/2009</t>
  </si>
  <si>
    <t>036/00/YPM/06-2009</t>
  </si>
  <si>
    <t>PT. Timah (Persero) Tbk.</t>
  </si>
  <si>
    <t>12307/H6.1/TU/2009</t>
  </si>
  <si>
    <t>918/TBK/UM-0000/2009-50</t>
  </si>
  <si>
    <t>Universitas Sam Ratulangi</t>
  </si>
  <si>
    <t>7467/H6.1/TU/2009</t>
  </si>
  <si>
    <t>8246/H12/PP/2009</t>
  </si>
  <si>
    <t>PT. Kalbe Farma, Tbk - FK Unpad</t>
  </si>
  <si>
    <t>Kabupaten Batubara</t>
  </si>
  <si>
    <t>21453/H6.1/TU/2010</t>
  </si>
  <si>
    <t>800/1749/PK/2010</t>
  </si>
  <si>
    <t>Universitas Islam Negeri (UIN) Syarif Hidayatullah Jakarta</t>
  </si>
  <si>
    <t>8187/H6.1/TU/2010</t>
  </si>
  <si>
    <t>Un.01/R/OT.01.6/474/2010</t>
  </si>
  <si>
    <t>832/H6.7/FK/KP/2009</t>
  </si>
  <si>
    <t xml:space="preserve">       /J10.1.7/PM3/2009</t>
  </si>
  <si>
    <t>PT. Bank Central Asia Tbk.</t>
  </si>
  <si>
    <t>12556/H6.1/TU/2009</t>
  </si>
  <si>
    <t>073/PKS/BCA/2009</t>
  </si>
  <si>
    <t>5918/H6.5/TU/2209</t>
  </si>
  <si>
    <t>001/PKS/BLISS/IV/09</t>
  </si>
  <si>
    <t>5916/H6.1/TU/2009</t>
  </si>
  <si>
    <t>004A/CB/UNPAD/IV/2009</t>
  </si>
  <si>
    <t>5917/H6.1/TU/2009</t>
  </si>
  <si>
    <t>004/CB/UNPAD/IV/2009</t>
  </si>
  <si>
    <t>Kegiatan Inf. And Comm Tech (ICT) Pendidikan</t>
  </si>
  <si>
    <t>PT. Widya Padjadjaran</t>
  </si>
  <si>
    <t>PT. Acer Indonesia</t>
  </si>
  <si>
    <t>12643/H6.1/TU/2009</t>
  </si>
  <si>
    <t>01/WP-E/VI/2009</t>
  </si>
  <si>
    <t>12644/H6.1/TU/2009</t>
  </si>
  <si>
    <t>02/WP-E/VI/2009</t>
  </si>
  <si>
    <t>Penerbitan Buku</t>
  </si>
  <si>
    <t>Badan SAR Nasional</t>
  </si>
  <si>
    <t>12491/H6.1/TU/2009</t>
  </si>
  <si>
    <t>KS.08/VIII/BSN/2009</t>
  </si>
  <si>
    <t>445/1192/RSU/2009</t>
  </si>
  <si>
    <t>RS Khusus Ibu dan Anak Kota Bandung - FK Unpad</t>
  </si>
  <si>
    <t>1063/H6.7.FK/KP/2009</t>
  </si>
  <si>
    <t>890/991-RSKIA</t>
  </si>
  <si>
    <t>RSU Daerah R. Syamsudin, SH Kota Sukabumi - FK Unpad</t>
  </si>
  <si>
    <t>445/43/PKS RSU</t>
  </si>
  <si>
    <t>RSUD Kota Tasikmalaya - FK Unpad</t>
  </si>
  <si>
    <t>1062/H6.7.FK/KP/2009</t>
  </si>
  <si>
    <t>119/PKS.6A.Huk/2009</t>
  </si>
  <si>
    <t>Politeknik Kesehatan Dep.Kes Tasikmalaya</t>
  </si>
  <si>
    <t>15287/H6.1/TU/2009</t>
  </si>
  <si>
    <t>DL.02.02.1.10.403</t>
  </si>
  <si>
    <t>STIKES Muhammadiyah Ciamis</t>
  </si>
  <si>
    <t>15286/H6.1/TU/2009</t>
  </si>
  <si>
    <t>582/III.3.AU/B/2009</t>
  </si>
  <si>
    <t>STIKES Bina Putra Banjar</t>
  </si>
  <si>
    <t>15288/H6.1/TU/2009</t>
  </si>
  <si>
    <t>14142/H6.1/TU/2009</t>
  </si>
  <si>
    <t>810/1661.0/BKD/2009</t>
  </si>
  <si>
    <t>Rumah Sakit Paru Dr. H.A. ROTINSULU</t>
  </si>
  <si>
    <t>1066/H6.7.FK/KP/2009</t>
  </si>
  <si>
    <t>KS.01.02.168.1</t>
  </si>
  <si>
    <t>Rumah Sakit Sartika Asih</t>
  </si>
  <si>
    <t>PKS/19/XII/2007/RSBSA</t>
  </si>
  <si>
    <t>Santosa Bandung International Hospital</t>
  </si>
  <si>
    <t>1232/H6.7.FK/KP/2008</t>
  </si>
  <si>
    <t>248/SBIH/Dir/X/2008</t>
  </si>
  <si>
    <t>RS Umum Unit Swadana Daerah Kab. Sumedang - FK Unpad</t>
  </si>
  <si>
    <t>RSUD Dr. Zainoel Abidin Prov. Aceh Darussalam - FK Unpad</t>
  </si>
  <si>
    <t>RSUD Kota Banjar - FK Unpad</t>
  </si>
  <si>
    <t>Dinas Komunikasi Informatika dan Pengolahan data Elektronik</t>
  </si>
  <si>
    <t>5370/H6.5/TU/2010</t>
  </si>
  <si>
    <t>075/DKIPDE/III/2010/121</t>
  </si>
  <si>
    <t>RSUD Kabupaten Cianjur - FK Unpad</t>
  </si>
  <si>
    <t>22/C.01/P-Y-UNISBA/IV/2007</t>
  </si>
  <si>
    <t>Yayasan Pendidikan Vidya Dahana Patra Bontang</t>
  </si>
  <si>
    <t>2284/H6.1/TU/2010</t>
  </si>
  <si>
    <t>047/BA60/2010_044</t>
  </si>
  <si>
    <t>045/YPTB/K/III/2007</t>
  </si>
  <si>
    <t>Yayasan Salemba Empat</t>
  </si>
  <si>
    <t>003/MoU-KSE/X/2008</t>
  </si>
  <si>
    <t>Departemen Kelautan dan Perikanan RI</t>
  </si>
  <si>
    <t>PT. Amri Margatama</t>
  </si>
  <si>
    <t>004/BLKLN-AM-Unpad/3-2007</t>
  </si>
  <si>
    <t>MOU.001/AJI/IV/2007</t>
  </si>
  <si>
    <t>NK 001/VII/2007</t>
  </si>
  <si>
    <t>11153/JO6/TU/2007</t>
  </si>
  <si>
    <t>PT INDOSAT JABAR</t>
  </si>
  <si>
    <t>Badan Koordinasi Penanaman Modal (BKPM)</t>
  </si>
  <si>
    <t>17578/H6.1/TU/2010</t>
  </si>
  <si>
    <t>11/KS/BKPM/2010</t>
  </si>
  <si>
    <t>W.O.SER.ER.11908</t>
  </si>
  <si>
    <t>15891/H6.5/TU/2010</t>
  </si>
  <si>
    <t>Penyelenggaraan Pendidikan Program Diploma III</t>
  </si>
  <si>
    <t>Kabupaten Belitung</t>
  </si>
  <si>
    <t>181/17/MoU/II/2010</t>
  </si>
  <si>
    <t>12629/H6.1/TU/2010</t>
  </si>
  <si>
    <t>570/DOO-DAO-DAF/MKT/07</t>
  </si>
  <si>
    <t>Persatuan Perawat Nasional Indonesia</t>
  </si>
  <si>
    <t>Pemerintah Kabupaten Mandailing Natal</t>
  </si>
  <si>
    <t>174/PP-PPNI/PKS/V/2008</t>
  </si>
  <si>
    <t>PRSSNI</t>
  </si>
  <si>
    <t>49/SKB-UNPAD/PP PRSSNI/IX/08</t>
  </si>
  <si>
    <t>PT. Bank Danamon, Tbk</t>
  </si>
  <si>
    <t>B.02.008.DCU.2008</t>
  </si>
  <si>
    <t>1136/A10/H.5/2007</t>
  </si>
  <si>
    <t>PT PUPUK SRIWIJAYA</t>
  </si>
  <si>
    <t>117/SP/DIR/2007</t>
  </si>
  <si>
    <t>PT BANK JABAR</t>
  </si>
  <si>
    <t>13/DIR/DS/2007</t>
  </si>
  <si>
    <t>DIRJEN PAJAK DEPT.KEUANGAN RI</t>
  </si>
  <si>
    <t>3729/H6.1/TU/2008</t>
  </si>
  <si>
    <t>PT Perusahaan Gas Negara (Persero) Tbk</t>
  </si>
  <si>
    <t>4881/H6.1/TU/2008</t>
  </si>
  <si>
    <t>009.KJS/041/DJBB/2008</t>
  </si>
  <si>
    <t>073/05/otdaksm</t>
  </si>
  <si>
    <t>5932/H6.1/TU/2009</t>
  </si>
  <si>
    <t>4620/J06/TU/2007</t>
  </si>
  <si>
    <t>70/Perj-4-Bapeda/2007</t>
  </si>
  <si>
    <t>Penelitian</t>
  </si>
  <si>
    <t>4358/J06/TU/2007</t>
  </si>
  <si>
    <t>3776/J06/TU/2007</t>
  </si>
  <si>
    <t>6831/J06/TU/2007</t>
  </si>
  <si>
    <t>10460/J06/TU/2007</t>
  </si>
  <si>
    <t>14487b/J06/TU/2007</t>
  </si>
  <si>
    <t>1454/H6.1/TU/2008</t>
  </si>
  <si>
    <t>1457/H6.1/TU/2008</t>
  </si>
  <si>
    <t>871.016/         .BKD.2009</t>
  </si>
  <si>
    <t>Departemen Luar Negeri RI</t>
  </si>
  <si>
    <t>Anunual Lecture tokoh diplomasi</t>
  </si>
  <si>
    <t>6352/H6.1/TU/2008</t>
  </si>
  <si>
    <t>Mahkamah Konstitusi RI</t>
  </si>
  <si>
    <t>9790/H6.1/TU/2008</t>
  </si>
  <si>
    <t>107/BPP-PERHUMAS/7/2008</t>
  </si>
  <si>
    <t>10851/H6.5/TU/2008</t>
  </si>
  <si>
    <t>32/KB/BPPT-Unpad/VIII/2008</t>
  </si>
  <si>
    <t>PK-1153/K/DIII/2008</t>
  </si>
  <si>
    <t>12075/H6.1/TU/2008</t>
  </si>
  <si>
    <t>2/SKB/2008</t>
  </si>
  <si>
    <t>4950/H6.7/FK/DN/2008</t>
  </si>
  <si>
    <t>07 TAHUN 2007</t>
  </si>
  <si>
    <t>800/KP/118/2007</t>
  </si>
  <si>
    <t>707/PERJ/4-BAPEDA/2007</t>
  </si>
  <si>
    <t>1124/420/DISDIK/2007</t>
  </si>
  <si>
    <t>420/668</t>
  </si>
  <si>
    <t>556.a/2007</t>
  </si>
  <si>
    <t>Kabupaten Subang</t>
  </si>
  <si>
    <t>421/598/Um</t>
  </si>
  <si>
    <t>7597/H6.1/TU/2008</t>
  </si>
  <si>
    <t>Kabupaten Kepulauan Talaud</t>
  </si>
  <si>
    <t>04/MoU/2008</t>
  </si>
  <si>
    <t>Kabupaten Cianjur</t>
  </si>
  <si>
    <t>130/04A/Huk</t>
  </si>
  <si>
    <t>Pemerintah Kota Bima</t>
  </si>
  <si>
    <t>180/12/MoU/IX/2008</t>
  </si>
  <si>
    <t>Kabupaten Ciamis</t>
  </si>
  <si>
    <t>181/26-HUK/2008</t>
  </si>
  <si>
    <t>800/10-BKD/2008</t>
  </si>
  <si>
    <t>Kabupaten Serang</t>
  </si>
  <si>
    <t>420/MOU.10-BKD/2008</t>
  </si>
  <si>
    <t>800/p1-3061-huk/2008</t>
  </si>
  <si>
    <t>Kota Sukabumi</t>
  </si>
  <si>
    <t>800/759/BKD/2008</t>
  </si>
  <si>
    <t>BKD/119/744/2008</t>
  </si>
  <si>
    <t>Kabupaten Sukabumi</t>
  </si>
  <si>
    <t>Kabupaten Majalengka</t>
  </si>
  <si>
    <t>Kabupaten Karawang</t>
  </si>
  <si>
    <t>800/6119/Peg</t>
  </si>
  <si>
    <t>Kota Depok</t>
  </si>
  <si>
    <t>Rumah Sakit Cicendo</t>
  </si>
  <si>
    <t>KS.00.02.5-1.3264/2008</t>
  </si>
  <si>
    <t xml:space="preserve"> </t>
  </si>
  <si>
    <t>NO</t>
  </si>
  <si>
    <t>NAMA INSTANSI</t>
  </si>
  <si>
    <t>Institut Teknologi Bandung</t>
  </si>
  <si>
    <t>Universitas Negeri Gorontalo</t>
  </si>
  <si>
    <t>IAIN Imam Bonjol Padang</t>
  </si>
  <si>
    <t>Unversitas Lancang Kuning</t>
  </si>
  <si>
    <t>Yayasan Universitas Banten</t>
  </si>
  <si>
    <t>Yayasan Pendidikan Bina Putra Banjar</t>
  </si>
  <si>
    <t>Kabupaten Kuningan</t>
  </si>
  <si>
    <t>Kabupaten Tasikmalaya</t>
  </si>
  <si>
    <t>Kabupaten Indramayu</t>
  </si>
  <si>
    <t>Kabupaten Sorong</t>
  </si>
  <si>
    <t>Kabupaten Bengkulu Utara</t>
  </si>
  <si>
    <t>-</t>
  </si>
  <si>
    <t>321/H6.1/TU/2009</t>
  </si>
  <si>
    <t>001/MoU/UNJANI/I/2009</t>
  </si>
  <si>
    <t>PT. Bank Rakyat Indonesia (Persero) Tbk.</t>
  </si>
  <si>
    <t>Departemen Kebudayaan dan Pariwisata</t>
  </si>
  <si>
    <t>17420/H6.1/TU/2008</t>
  </si>
  <si>
    <t>KB.58/KS.001/Mkp/2008</t>
  </si>
  <si>
    <t>Universitas Jenderal Achmad Yani</t>
  </si>
  <si>
    <t>Tahun Mulai</t>
  </si>
  <si>
    <t>Tahun Selesai</t>
  </si>
  <si>
    <t>Direktorat Jenderal Hak Kekayaan Intelektual</t>
  </si>
  <si>
    <t>HKI.05.HM.03.04</t>
  </si>
  <si>
    <t>3461/H6.1/TU/2010</t>
  </si>
  <si>
    <t>237/JO6/TU/2007</t>
  </si>
  <si>
    <t>4556/H.16/PR/2007</t>
  </si>
  <si>
    <t>9771/JO6/TU/2007</t>
  </si>
  <si>
    <t>235/H6.1/TU/2008</t>
  </si>
  <si>
    <t>6413/H6.1/TU/2008</t>
  </si>
  <si>
    <t>9159a/H6.1/TU/2008</t>
  </si>
  <si>
    <t>Kabupaten Labuhanbatu Utara</t>
  </si>
  <si>
    <t>18903/H6.1/TU/2010</t>
  </si>
  <si>
    <t>Jenis</t>
  </si>
  <si>
    <t xml:space="preserve">Nomor </t>
  </si>
  <si>
    <t>Bidang Kerja Sama</t>
  </si>
  <si>
    <t>8304/J06/TU/2007</t>
  </si>
  <si>
    <t>Universitas Islam 45 Bekasi</t>
  </si>
  <si>
    <t>14208/H6.3/TU/2010</t>
  </si>
  <si>
    <t>67/PKS/BDG.UT/GBA/V11/2010</t>
  </si>
  <si>
    <t>20 Juli 2010</t>
  </si>
  <si>
    <t>30 Juni 2013</t>
  </si>
  <si>
    <t>Universitas Siliwangi</t>
  </si>
  <si>
    <t>14342/H6.1/TU/2010</t>
  </si>
  <si>
    <t>346/US-130/U.8/VII/10</t>
  </si>
  <si>
    <t>Kabupaten Kepulauan Anambas</t>
  </si>
  <si>
    <t>13332/H6.1/TU/2010</t>
  </si>
  <si>
    <t xml:space="preserve">         /KESEHATAN/2010</t>
  </si>
  <si>
    <t>Politeknik Kesehatan Bandung</t>
  </si>
  <si>
    <t>15285/H6.1/TU/2009</t>
  </si>
  <si>
    <t>Beasiswa Pemda Jabar</t>
  </si>
  <si>
    <t>Stikes Dharma Husada Bandung</t>
  </si>
  <si>
    <t>15289/H6.1/TU/2009</t>
  </si>
  <si>
    <t>TU.084/STIKes-DHB/MOU/X/2009</t>
  </si>
  <si>
    <t>PT. Bank Tabungan Negara (Persero) BTN</t>
  </si>
  <si>
    <t>14077/H6.4/TU/2008</t>
  </si>
  <si>
    <t>006/PK-KSE/X/2008</t>
  </si>
  <si>
    <t>Beasiswa Mahasiswa Unpad</t>
  </si>
  <si>
    <t>Yayasan Pendidik Tunas Indonesia-EEP Bandung</t>
  </si>
  <si>
    <t>002304/EEP-BDG/PKS/IHTRA/XII/09</t>
  </si>
  <si>
    <t>Penyelenggaraan Pengajaran Bahasa Inggris</t>
  </si>
  <si>
    <t>Universitas Negeri Padang</t>
  </si>
  <si>
    <t>19401/H6.1/TU/2010</t>
  </si>
  <si>
    <t>2078/H35/PP/2010</t>
  </si>
  <si>
    <t>Kabupaten Karimun</t>
  </si>
  <si>
    <t>…./H6.7.FK/KP/2009</t>
  </si>
  <si>
    <t>TAHUN</t>
  </si>
  <si>
    <t xml:space="preserve">JUMLAH  </t>
  </si>
  <si>
    <t>TOTAL</t>
  </si>
  <si>
    <t>Peningkatan Kemampuan SDM Bidang Pemeriksa melalui Program Beasiswa Pen.</t>
  </si>
  <si>
    <t>20193/H6.1/TU/2010</t>
  </si>
  <si>
    <t>810/           /2010</t>
  </si>
  <si>
    <t>Job Fair (Bursa Kerja)</t>
  </si>
  <si>
    <t>PT. Central Proteinaprima Tbk.</t>
  </si>
  <si>
    <t>PR IV Unpad dan PT. PRO FAJAR</t>
  </si>
  <si>
    <t>Penerbitan Buku hasil penelitian Terpilih Unpad</t>
  </si>
  <si>
    <t>13898/H6.1/TU/2008</t>
  </si>
  <si>
    <t>UNPAD dan Lenovo (Singapore) PTE. LTD Indonesia Representative Office</t>
  </si>
  <si>
    <t>PR IV Unpad &amp; PT. Catalyst Business Solution</t>
  </si>
  <si>
    <t>PR IV  Unpad dan Dell Asia Pacific SDN</t>
  </si>
  <si>
    <t>Unpad dan PT. Indosarana Dinamika Infotama</t>
  </si>
  <si>
    <t>PR IV Unpad dan PT. Bliss International</t>
  </si>
  <si>
    <t>Unpad dan PT. Acer Indonesia</t>
  </si>
  <si>
    <t>Pertanian</t>
  </si>
  <si>
    <t>PR IV Unpad dan PT TASPEN (Persero)</t>
  </si>
  <si>
    <t>PR II Unpad dan Dirjen Pajak Dept Keu RI</t>
  </si>
  <si>
    <t>1121/J06.2/TU/2007</t>
  </si>
  <si>
    <t>KEP 03/PJ.09/2007</t>
  </si>
  <si>
    <t>10872b/J06.4/TU/2007</t>
  </si>
  <si>
    <t>2071/J06/TU/2007</t>
  </si>
  <si>
    <t>8100/J06/TU/2007</t>
  </si>
  <si>
    <t>10013/J06/TU/2007</t>
  </si>
  <si>
    <t>9929/J06/TU/2007</t>
  </si>
  <si>
    <t>10304/J06/TU/2007</t>
  </si>
  <si>
    <t>11212/J06/TU/2007</t>
  </si>
  <si>
    <t>5240/J06/TU/2007</t>
  </si>
  <si>
    <t>13071/J06/TU/2007</t>
  </si>
  <si>
    <t>62/PKS/BDG.UT/2008</t>
  </si>
  <si>
    <t>11541/H6.5/TU/2008</t>
  </si>
  <si>
    <t>10305/J06.2//TU/2007</t>
  </si>
  <si>
    <t>14/DIR/DJS/2007</t>
  </si>
  <si>
    <t xml:space="preserve">PT Garuda Indonesia </t>
  </si>
  <si>
    <t>GARUDA/DI/20002/2010</t>
  </si>
  <si>
    <t>1069/H6.1/TU/2010</t>
  </si>
  <si>
    <t>Jasa Perbankan dan Pengembangan Institusi</t>
  </si>
  <si>
    <t>VI.BDG/PKS/018/2008</t>
  </si>
  <si>
    <t>5110/H6.1/TU/2008</t>
  </si>
  <si>
    <t>Hibah Program Bina Lingkungan</t>
  </si>
  <si>
    <t>9874/H6.1/TU/2008</t>
  </si>
  <si>
    <t>6903/H6.1/TU/2009</t>
  </si>
  <si>
    <t>Peningkatan pendidikan dan penelitian sel punca untuk pencegahan dan pengobatan penyakit degeneratif</t>
  </si>
  <si>
    <t>Dinas Kesehatan Kab. Sumedang - FK Unpad</t>
  </si>
  <si>
    <t>Kota Sibolga</t>
  </si>
  <si>
    <t>Universitas Mulawarman</t>
  </si>
  <si>
    <t>125/H17/DT/2010</t>
  </si>
  <si>
    <t>874/H6.1/TU/2010</t>
  </si>
  <si>
    <t>422.5/33160-DISDIK</t>
  </si>
  <si>
    <t>19259b/H6.1/TU/2009</t>
  </si>
  <si>
    <t>19259a/H6.1/TU/2009</t>
  </si>
  <si>
    <t>Beasiswa S-1 Kesehatan</t>
  </si>
  <si>
    <t>Beasiswa S-1 Pertanian</t>
  </si>
  <si>
    <t>19259c/H6.1/TU/2009</t>
  </si>
  <si>
    <t>Beasiswa D-III Kebidanan Dis</t>
  </si>
  <si>
    <t>Beasiswa D-III Kebidanan Dik</t>
  </si>
  <si>
    <t>19259d/H6.1/TU/2009</t>
  </si>
  <si>
    <t>422.5/33160-Dikmenti</t>
  </si>
  <si>
    <t>Kepolisian Negara Republik Indonesia</t>
  </si>
  <si>
    <t>B/27/VII/2009</t>
  </si>
  <si>
    <t>10555/H6.1/TU/2009</t>
  </si>
  <si>
    <t>Penyelenggaraan Pendidikan, Pelatihan, Pengkajian, Penelitian dan Pengembangan Kelembagaan</t>
  </si>
  <si>
    <t>Yayasan Dharma Eka Tjipta Widjaja</t>
  </si>
  <si>
    <t>3876/JO6/TU/2007</t>
  </si>
  <si>
    <t>4218/JO6/TU/2007</t>
  </si>
  <si>
    <t>6413/JO6/TU/2007</t>
  </si>
  <si>
    <t>Kota Bandung</t>
  </si>
  <si>
    <t>Kota Tanjung Balai</t>
  </si>
  <si>
    <t>14596/H6.1/TU/2009</t>
  </si>
  <si>
    <t>Provinsi Jabar</t>
  </si>
  <si>
    <t xml:space="preserve">      KS.00 KERJA SAMA DALAM NEGERI</t>
  </si>
  <si>
    <t xml:space="preserve">      00. KERJA SAMA DENGAN LEMBAGA PEMERINTAH</t>
  </si>
  <si>
    <t>Sekjen Kebudayaan dan Pariwisata</t>
  </si>
  <si>
    <t xml:space="preserve">Tridharma Perguruan Tinggi </t>
  </si>
  <si>
    <t>Wakil Ketua Komisi Pemberantasan Korupsi</t>
  </si>
  <si>
    <t>2088/J06.1/TU/2007</t>
  </si>
  <si>
    <t>2087/J06/TU/2007</t>
  </si>
  <si>
    <t>Pusat Bahasa Departemen Pendidikan Nasional</t>
  </si>
  <si>
    <t xml:space="preserve">PT. BANK BNI (Persero) Tbk </t>
  </si>
  <si>
    <t>Add Perjanjian Penggunaan Tanah dan Gedung</t>
  </si>
  <si>
    <t>Bank Indonesia (BI)</t>
  </si>
  <si>
    <t xml:space="preserve">Peningkatan kesadaran berkonsti-tusi serta modernisasi peradilan </t>
  </si>
  <si>
    <t>Badan Pengkajian dan Penerpan Teknologi</t>
  </si>
  <si>
    <t>Badan Pengawas Keuangan dan Pembangunan</t>
  </si>
  <si>
    <t>REKAP KERJA SAMA UNIVERSITAS DENGAN LEMBAGA PEMERINTAH</t>
  </si>
  <si>
    <t>REKAP KERJA SAMA UNIVERSITAS DENGAN SWASTA / LSM</t>
  </si>
  <si>
    <t xml:space="preserve">      03. KERJA SAMA DENGAN PERUSAHAAN</t>
  </si>
  <si>
    <t>REKAP KERJA SAMA UNIVERSITAS DENGAN PERUSAHAAN</t>
  </si>
  <si>
    <t xml:space="preserve">      02. KERJA SAMA DENGAN PERGURUAN TINGGI</t>
  </si>
  <si>
    <t xml:space="preserve">      01. KERJA SAMA DENGAN SWASTA/LSM</t>
  </si>
  <si>
    <t>Yayasan Nurul Huda</t>
  </si>
  <si>
    <t>287/H6.1/TU/2009</t>
  </si>
  <si>
    <t>001/I/SMK-AGRO/YNH/2009</t>
  </si>
  <si>
    <t>Tentara Nasional Indonesia Angkatan Udara</t>
  </si>
  <si>
    <t>Perjama/02/III/2011</t>
  </si>
  <si>
    <t>Pemerintah Kota Banjar</t>
  </si>
  <si>
    <t>5453/H6.1/TU/2011</t>
  </si>
  <si>
    <t>4744/H6.1/TU/2011</t>
  </si>
  <si>
    <t>892.2/530/Huk</t>
  </si>
  <si>
    <t>Pemerintah Kabupaten Sumedang</t>
  </si>
  <si>
    <t>074/KB.18-Huk/2011</t>
  </si>
  <si>
    <t>3806/H6.1/TU/2011</t>
  </si>
  <si>
    <t>Yayasan Ancora</t>
  </si>
  <si>
    <t>4446/H6.1/TU/2011</t>
  </si>
  <si>
    <t>011/Ltr-AF/II/11</t>
  </si>
  <si>
    <t xml:space="preserve">Beasiswa Mahasiswa </t>
  </si>
  <si>
    <t>Yayasan Pendidikan Jaya</t>
  </si>
  <si>
    <t>3050/H6.1/TU/2011</t>
  </si>
  <si>
    <t>09/DIR/UPJ/2.2011</t>
  </si>
  <si>
    <t>Yayasan Pembina Penderita Celah Bibir dan Langit-langit</t>
  </si>
  <si>
    <t>699/H6.1/TU/2011</t>
  </si>
  <si>
    <t>001/KS/YPPCBL/01/11</t>
  </si>
  <si>
    <t>PT. Telekomunikasi Selular</t>
  </si>
  <si>
    <t>2965/H6.1/TU/2011</t>
  </si>
  <si>
    <t>MoU.036/LG.05/AR-002/II/2011</t>
  </si>
  <si>
    <t>2966/H6.5/TU/2011</t>
  </si>
  <si>
    <t>PKS.036/LG.05/AR-002/II/2011</t>
  </si>
  <si>
    <t>Radio Campus</t>
  </si>
  <si>
    <t>PT. Bank Himpunan Saudara1906, TBK</t>
  </si>
  <si>
    <t>RSUD Kelas C Kabupaten Ciamis - FK Unpad</t>
  </si>
  <si>
    <t>RSUD Kabupaten Sumedang - FK Unpad</t>
  </si>
  <si>
    <t>00</t>
  </si>
  <si>
    <t>LEMBAGA PEMERINTAH</t>
  </si>
  <si>
    <t>01</t>
  </si>
  <si>
    <t>SWASTA - LSM</t>
  </si>
  <si>
    <t>02</t>
  </si>
  <si>
    <t>PERGURUAN TINGGI</t>
  </si>
  <si>
    <t>03</t>
  </si>
  <si>
    <t>PERUSAHAAN</t>
  </si>
  <si>
    <t>04</t>
  </si>
  <si>
    <t>LAIN-LAIN</t>
  </si>
  <si>
    <t xml:space="preserve">REKAPITULASI DATA KERJA SAMA DALAM NEGERI </t>
  </si>
  <si>
    <t xml:space="preserve">      04. LAIN-LAIN</t>
  </si>
  <si>
    <t>Stikes M.H. Thamrim</t>
  </si>
  <si>
    <t>Universitas Nasional</t>
  </si>
  <si>
    <t>Universitas Pancasila</t>
  </si>
  <si>
    <t>Universitas Pancasila - Psikologi</t>
  </si>
  <si>
    <t>SMKN 3 Kuningan</t>
  </si>
  <si>
    <t>SMKN 2 Subang</t>
  </si>
  <si>
    <t>SMKN 3 Baleendah</t>
  </si>
  <si>
    <t>SMKN 2 Sumedang</t>
  </si>
  <si>
    <t>SMKN 1 Cilamaya</t>
  </si>
  <si>
    <t>SMKN 5 Garut</t>
  </si>
  <si>
    <t>SMKN 5 Pangalengan</t>
  </si>
  <si>
    <t>SMKN 1 Maja Majalengka</t>
  </si>
  <si>
    <t>SMK SPP Geger Kalong</t>
  </si>
  <si>
    <t>SMKN 1 Bandung</t>
  </si>
  <si>
    <t>SMK Bandung Selatan 1 Bandung</t>
  </si>
  <si>
    <t>SMK Teknika Cisaat Sukabumi</t>
  </si>
  <si>
    <t>SMK SPP Tanjung Sari</t>
  </si>
  <si>
    <t>Pusat Pengembangan dan Pemberdayaan Pendidik dan Tenaga Kependidikan Pertanian</t>
  </si>
  <si>
    <t>4368/H6.1/TU/TU/2011</t>
  </si>
  <si>
    <t>537/J.11.2/TU/2011</t>
  </si>
  <si>
    <t>4250/H6.1/TU/2011</t>
  </si>
  <si>
    <t>420/002/BKD/2011</t>
  </si>
  <si>
    <t>PT Pupuk Kaltim</t>
  </si>
  <si>
    <t>8284/SP-BTG/2011</t>
  </si>
  <si>
    <t>6953/H6.1/TU/2011</t>
  </si>
  <si>
    <t>PT. Triputra Investindo Arya</t>
  </si>
  <si>
    <t>6050/H6.1/TU/2011</t>
  </si>
  <si>
    <t>TIA.HRD/MoU/017/IV/2011</t>
  </si>
  <si>
    <t>TIA.HRD/149/IV/2011</t>
  </si>
  <si>
    <t>6051/H6.5/TU/2011</t>
  </si>
  <si>
    <t xml:space="preserve">Pemberian Beasiswa </t>
  </si>
  <si>
    <t>Pemerintah Kota Cimahi</t>
  </si>
  <si>
    <t>13621/H6.1/TU/2007</t>
  </si>
  <si>
    <t>180/644.a-Perj/2007</t>
  </si>
  <si>
    <t>6052/H6.5/TU/2011</t>
  </si>
  <si>
    <t>013/PADMA/11/2011</t>
  </si>
  <si>
    <t xml:space="preserve">Pengurusan Mhs Asing </t>
  </si>
  <si>
    <t>Universitas Darma Agung</t>
  </si>
  <si>
    <t>1870/H6.1/TU/2011</t>
  </si>
  <si>
    <t>1310/H6.1/TU/2011</t>
  </si>
  <si>
    <t>52/Stikes.MHT.IKS/III/2011</t>
  </si>
  <si>
    <t>3048/H6.1/TU/2011</t>
  </si>
  <si>
    <t>043/R/II/2011</t>
  </si>
  <si>
    <t>3049/H6.1/TU/2011</t>
  </si>
  <si>
    <t>357/R/UP/II/2011</t>
  </si>
  <si>
    <t>001/PPK/F.Psi UP/II/2011</t>
  </si>
  <si>
    <t>222//H6.7/F-Psi/TU/2011</t>
  </si>
  <si>
    <t>RS Hasan Sadikin dengan FK Unpad</t>
  </si>
  <si>
    <t>Pemerintah Kota Bukittinggi</t>
  </si>
  <si>
    <t>415,42/357/PPBH-BKT/IX/2008</t>
  </si>
  <si>
    <t>13738/H6.1/TU/2008</t>
  </si>
  <si>
    <t>4354/H6.1/TU/2011</t>
  </si>
  <si>
    <t>4353/H6.1/TU/2011</t>
  </si>
  <si>
    <t>425.3/296/SMK.3/2011</t>
  </si>
  <si>
    <t>421/067.a/SMKN.02/2011</t>
  </si>
  <si>
    <t>4352/H6.1/TU/2011</t>
  </si>
  <si>
    <t>420/1480/Pen</t>
  </si>
  <si>
    <t>4698/H6.1/TU/2011</t>
  </si>
  <si>
    <t>422/203/SMK.2/2011</t>
  </si>
  <si>
    <t>4358/H6.1/TU/2011</t>
  </si>
  <si>
    <t>018/045.7/102/2011</t>
  </si>
  <si>
    <t>4366/H6.1/TU/2011</t>
  </si>
  <si>
    <t>4357/H6.1/TU/2011</t>
  </si>
  <si>
    <t>422/058-SMK/Pend.</t>
  </si>
  <si>
    <t>4628/H6.1/TU/2011</t>
  </si>
  <si>
    <t>420/51-SMKN1/III/2011</t>
  </si>
  <si>
    <t>421.5/01/MoU/SMK Teknika/I/2011</t>
  </si>
  <si>
    <t>4669/H6.1/TU/2011</t>
  </si>
  <si>
    <t>4367/H6.1/TU/2011</t>
  </si>
  <si>
    <t>073/24/UM/2011</t>
  </si>
  <si>
    <t>420/858/SMK.01/2011</t>
  </si>
  <si>
    <t>4706/H6.1/TU/2011</t>
  </si>
  <si>
    <t>036/BS.I/III/2011</t>
  </si>
  <si>
    <t>4355/H6.1/TU/2011</t>
  </si>
  <si>
    <t>420/08/Pend.</t>
  </si>
  <si>
    <t>SMKN 1 Mundu Cirebon</t>
  </si>
  <si>
    <t>4711/H6.1/TU/2011</t>
  </si>
  <si>
    <t>422/111/2011</t>
  </si>
  <si>
    <t>SMKN 1 Lemahabang Cirebon</t>
  </si>
  <si>
    <t>4707/H6.1/TU/2011</t>
  </si>
  <si>
    <t>423.4/379/SMK/2011</t>
  </si>
  <si>
    <t>Poltekes TNI AU Ciumbuleiut</t>
  </si>
  <si>
    <t>1311/H6.1/TU/2011</t>
  </si>
  <si>
    <t>10/POLTEKES/I/2011</t>
  </si>
  <si>
    <t>3342/H6.1/TU/2011</t>
  </si>
  <si>
    <t>13/007-MoU/DIR</t>
  </si>
  <si>
    <t>Universitas Budi Luhur</t>
  </si>
  <si>
    <t>8729/UN6/RKT/2011</t>
  </si>
  <si>
    <t>A/UBL/REK/000/001/05/11</t>
  </si>
  <si>
    <t>PT. Bank Syariah Mandiri</t>
  </si>
  <si>
    <t>13/227-PKS/DIR</t>
  </si>
  <si>
    <t>3343/H6.1/TU/2011</t>
  </si>
  <si>
    <t>Program Rekrutmen dan Pelatihan</t>
  </si>
  <si>
    <t>1.</t>
  </si>
  <si>
    <t>2.</t>
  </si>
  <si>
    <t>3.</t>
  </si>
  <si>
    <t>Jumlah</t>
  </si>
  <si>
    <t>SMKN 4 Garut</t>
  </si>
  <si>
    <t>4356/H6.1/TU/2011</t>
  </si>
  <si>
    <t>421,3/011-SMKN4/2011</t>
  </si>
  <si>
    <t>SEAMOLEC</t>
  </si>
  <si>
    <t>636/H6.1/TU/2011</t>
  </si>
  <si>
    <t>PT CARREFOUR INDONESIA</t>
  </si>
  <si>
    <t>PT. Bank Rakyat Indonesia BRI  Syariah</t>
  </si>
  <si>
    <t>Tentara Nasional Indonesia Angkatan Laut</t>
  </si>
  <si>
    <t>PKB/11/V/2011</t>
  </si>
  <si>
    <t>Pemerintah Kabupaten Bandung</t>
  </si>
  <si>
    <t>4897/H6.5/TU/2011</t>
  </si>
  <si>
    <t>Badan PPSDM Kesehatan (Kementerian Kesehatan)</t>
  </si>
  <si>
    <t>HK.06.01/V3/1336/2011</t>
  </si>
  <si>
    <t>6237/H6.5/TU/2011</t>
  </si>
  <si>
    <t>Penyelenggaraan Pendidikan Program Sarjana, Magister dan Dokter</t>
  </si>
  <si>
    <t>Pemerintah Kabupaten Kotabaru</t>
  </si>
  <si>
    <t>09 tahun 2011</t>
  </si>
  <si>
    <t>9286/UN6.RKT/TU/2011</t>
  </si>
  <si>
    <t>Asosiasi Solidaritas Sosial dan Ekonomi Negara-Negara Pasifik</t>
  </si>
  <si>
    <t>10680/UN6.RKT/TU/2011</t>
  </si>
  <si>
    <t>004/TA.10-11/X/P.BD/VI/2011</t>
  </si>
  <si>
    <t>Kerja sama Pendidikan dan Kebudayaan</t>
  </si>
  <si>
    <t>14510/UN6.RKT/TU/2011</t>
  </si>
  <si>
    <t>SKB/05/VII/2011</t>
  </si>
  <si>
    <t>Universitas Pertahanan Indonesia</t>
  </si>
  <si>
    <t>Universitas Muhammadiyah Yogyakarta</t>
  </si>
  <si>
    <t>540/C.3/VIII/VII/2011</t>
  </si>
  <si>
    <t>Universitas Mahasaraswati Depasar</t>
  </si>
  <si>
    <t>13461/UN6.RKT/TU/2011</t>
  </si>
  <si>
    <t>K.658/C.06.01/UNMAS/VIII/2011</t>
  </si>
  <si>
    <t>Universitas Udayana</t>
  </si>
  <si>
    <t>13460/UN6.RKT/TU/2011</t>
  </si>
  <si>
    <t>2441/UN14/KL/2011</t>
  </si>
  <si>
    <t>Pemerintah Kabupaten Muara Enim</t>
  </si>
  <si>
    <t>678/BAPPEDA-SEKRT/2011</t>
  </si>
  <si>
    <t>Badan Tenaga Nuklir Nasional + PT. Kimia Farma(Persero) TBK</t>
  </si>
  <si>
    <t>14497/UN6.RKT/TU/2011</t>
  </si>
  <si>
    <t>8728/UN6/TKT/2011</t>
  </si>
  <si>
    <t>524/23-BAPPEDA/2011</t>
  </si>
  <si>
    <t>14881/UN6/RKT/TU/2011</t>
  </si>
  <si>
    <t>1042/KS0001//VIII/2011 dan 74/KF/PRJ/VIII/2011</t>
  </si>
  <si>
    <t>Memproduksi dan mendistribusikan produk, pemanfaatan fasilitas lab, fasilitas pabrik</t>
  </si>
  <si>
    <t>119/686/BNPP</t>
  </si>
  <si>
    <t>14059/UN6.RKT/TU/2011</t>
  </si>
  <si>
    <t>Pembangunan Kawasan Perbatasan</t>
  </si>
  <si>
    <t>W.O.MER.GN.10266</t>
  </si>
  <si>
    <t>14883/UN6.PR4/TU/2011</t>
  </si>
  <si>
    <t>President Director &amp; CEO PT Badak NGL</t>
  </si>
  <si>
    <t>110/BJ00/2011-045</t>
  </si>
  <si>
    <t>12119/UN6.RKT/TU/2011</t>
  </si>
  <si>
    <t>16637/UN6.RKT/TU/2011</t>
  </si>
  <si>
    <t>034/I1.A/DN/2011</t>
  </si>
  <si>
    <t>PT. Mu'awanah Al Maso'em</t>
  </si>
  <si>
    <t>16641/UN6.PR4/TU/2011</t>
  </si>
  <si>
    <t>16640/UN6.PR4/TU/2011</t>
  </si>
  <si>
    <t>002/MAM/VII/2011</t>
  </si>
  <si>
    <t>001/MAM/VII/2011</t>
  </si>
  <si>
    <t>Produksi dan Distribusi air Minum dalam Kemasan(AMDK)</t>
  </si>
  <si>
    <t>044/PKS/DIR-CS/2011</t>
  </si>
  <si>
    <t>14268/UN6.RKT/TU/2011</t>
  </si>
  <si>
    <t>415,42/357/PPBH-BKT/XI/2008</t>
  </si>
  <si>
    <t>205a/H6/FIKOM/DN/2008</t>
  </si>
  <si>
    <t>Pengembangan E-Goverment</t>
  </si>
  <si>
    <t>074/MoU.175-Huk/2011</t>
  </si>
  <si>
    <t>17248/UN6.RKT/TU/2011</t>
  </si>
  <si>
    <t>PTB/5/217B/R</t>
  </si>
  <si>
    <t>19092/UN6.PR2/TU/2011</t>
  </si>
  <si>
    <t xml:space="preserve">Pemanfaatan Produk Perbankan </t>
  </si>
  <si>
    <t>Rumah Sakit Mata Cicendo</t>
  </si>
  <si>
    <t>RSUP Dr. Hasan Sadikin Bandung (RSHS)</t>
  </si>
  <si>
    <t>HK.06.01/E013/8255/VIII/2011</t>
  </si>
  <si>
    <t>15263/UN6.RKT/TU/2011</t>
  </si>
  <si>
    <t>16332a/UN6.RKT/TU/2011</t>
  </si>
  <si>
    <t>TU.00.01.5-1.5928</t>
  </si>
  <si>
    <t>W.O.MER.GN.10278</t>
  </si>
  <si>
    <t>16099/UN6.PR4/TU/2011</t>
  </si>
  <si>
    <t>Amandemen PKS Program Pendidikan Diploma III</t>
  </si>
  <si>
    <t xml:space="preserve">Rumah Sakit Padjadjaran </t>
  </si>
  <si>
    <t>19616a/H6.1/TU/2010</t>
  </si>
  <si>
    <t>007/RSP/SK/2010</t>
  </si>
  <si>
    <t>2948/H6.7.FS/TU/2010</t>
  </si>
  <si>
    <t>PK.05/KS.001/SEKJEN/KKP/2011</t>
  </si>
  <si>
    <t>Penyelenggaraan Program Doktor Pariwisata Budaya di unpad</t>
  </si>
  <si>
    <t>Kementerian Hukum dan HAM RI</t>
  </si>
  <si>
    <t>M.HH-04.HM.03.04 TAHUN 2010</t>
  </si>
  <si>
    <t>60/H6.1/TU/2010</t>
  </si>
  <si>
    <t>Badan PSDM Hukum dan HAM Kementerian hukum dan HAM RI</t>
  </si>
  <si>
    <t>SDM.DL.02.01.10-277</t>
  </si>
  <si>
    <t>110a/H6.7/FH/KK/2010</t>
  </si>
  <si>
    <t>PT. Saung Angklung Ujo</t>
  </si>
  <si>
    <t>1779/UN6.RKT/TU/2011</t>
  </si>
  <si>
    <t>083/MoU.B/DIR-SAU/IX/2011</t>
  </si>
  <si>
    <t>17793/UN6.RKT/TU/2011</t>
  </si>
  <si>
    <t>90/KS.B/DIR-SAU/IX/2011</t>
  </si>
  <si>
    <t>Pendataan dan Pendaftaran HAK Kekayaan Intelektual</t>
  </si>
  <si>
    <t>Lembaga Kebijakan Pengadaaan Barang dan Jasa Pemerintah (LKPP)</t>
  </si>
  <si>
    <t>19076/UN6.RKT/TU/2011</t>
  </si>
  <si>
    <t>1/SES.LKPP/10/2011</t>
  </si>
  <si>
    <t>Kabupaten Bangka Selatan</t>
  </si>
  <si>
    <t>074/1216/BP3MD/2011</t>
  </si>
  <si>
    <t>20754/UN6.RKT/TU/2011</t>
  </si>
  <si>
    <t>Direktorat Kesehatan Angkatan Darat</t>
  </si>
  <si>
    <t>23033/UN6.RKT/TU/2011</t>
  </si>
  <si>
    <t>M/02/XI/2011</t>
  </si>
  <si>
    <t>SC.............../X/11</t>
  </si>
  <si>
    <t>20512/UN6.PR4/TU/2011</t>
  </si>
  <si>
    <t>Pelaksanaan Program Subsidi kompetensi Program Pendidikan Vokasi Berkelanjutan</t>
  </si>
  <si>
    <t>PT. Bakti Usaha Menanam Nusantara Hijau Lestrai I</t>
  </si>
  <si>
    <t>23249/UN6.RKT/TU/2011</t>
  </si>
  <si>
    <t>01/NK/BUMN HL I/XI/2011</t>
  </si>
  <si>
    <t>Walikota Sukabumi</t>
  </si>
  <si>
    <t>420/1328/RSU</t>
  </si>
  <si>
    <t>Universitas Riau</t>
  </si>
  <si>
    <t>25147/UN6.RKT/TU/2011</t>
  </si>
  <si>
    <t xml:space="preserve">   /UN19/KS/2011</t>
  </si>
  <si>
    <t>Badan Standardisasi Nasional</t>
  </si>
  <si>
    <t>22362/UN6.RKT/TU/2011</t>
  </si>
  <si>
    <t>4145/BSN/XI/2011</t>
  </si>
  <si>
    <t>24942/UN6.RKT/TU/2011</t>
  </si>
  <si>
    <t>HK.02/27/2011</t>
  </si>
  <si>
    <t>Universitas Udayana - Psikologi Unpad</t>
  </si>
  <si>
    <t>1614/UN14.2/KM/2011</t>
  </si>
  <si>
    <t>1276/UNG.I/KS/2011</t>
  </si>
  <si>
    <t>Implementasi Pengembangan Tridharma Perguaan Tinggi</t>
  </si>
  <si>
    <t>HK.06.01/V3/4434/2011</t>
  </si>
  <si>
    <t>Penyelenggaraan Pendidikan Program Sarjana dan Pasca Sarjana</t>
  </si>
  <si>
    <t>Arsip Nasional Republik Indonesia (ANRI)</t>
  </si>
  <si>
    <t>Rekap Tahun 2012</t>
  </si>
  <si>
    <t>24612/UN6.PR4/TU/2011</t>
  </si>
  <si>
    <t>B.75-KW-VI/PRG/09/2011</t>
  </si>
  <si>
    <t>18339/UN6.PR3/TU/2011</t>
  </si>
  <si>
    <t>Pemberian Beasiswa</t>
  </si>
  <si>
    <t>Universitas Sumatera Utara</t>
  </si>
  <si>
    <t>9159/UN5.1.R/KPM/2011</t>
  </si>
  <si>
    <t>22100/UN6.RKT/TU/2011</t>
  </si>
  <si>
    <t>PT. Semen Gresik (Persero) Tbk.</t>
  </si>
  <si>
    <t>003369/KS.02.03/1001/03.2011</t>
  </si>
  <si>
    <t>Gubernur Jambi</t>
  </si>
  <si>
    <t>LPP TVRI Statiun Jawa Barat</t>
  </si>
  <si>
    <t>3938/UN6.RKT/TU/2012</t>
  </si>
  <si>
    <t>15/II.2/TVRI/2012</t>
  </si>
  <si>
    <t>Perhimpunan Ekonomi Pertanian Indonesia</t>
  </si>
  <si>
    <t>4142/UN6.RKT/TU/2012</t>
  </si>
  <si>
    <t>562/SK/PP.PERHEPI/II/2012</t>
  </si>
  <si>
    <t>Universitas Jambi</t>
  </si>
  <si>
    <t>Universitas Islam Negeri Sunan Gunung Djati Bandung</t>
  </si>
  <si>
    <t>3210/UN6.RKT/TU/2012</t>
  </si>
  <si>
    <t>Un.05/V.8/OT.01/061/2012</t>
  </si>
  <si>
    <t>13466/UN6.RKT/TU/2011</t>
  </si>
  <si>
    <t>Universitas Sahid</t>
  </si>
  <si>
    <t>5216/UN6.RKT/TU/2012</t>
  </si>
  <si>
    <t>02/KB/USAHID/III/2012</t>
  </si>
  <si>
    <t>Kompas Gramedia</t>
  </si>
  <si>
    <t>5405/UN6.RKT/TU/2012</t>
  </si>
  <si>
    <t>GoTV/LGL/1002-12</t>
  </si>
  <si>
    <t>5407/UN6.RKT/TU/2012</t>
  </si>
  <si>
    <t>Pemerintah Kabupaten Sumbawa Barat (NTB)</t>
  </si>
  <si>
    <t>1292/UN6.RKT/TU/2012</t>
  </si>
  <si>
    <t>007/09/UMUM/2012</t>
  </si>
  <si>
    <t>Pemerintah Kota Batam</t>
  </si>
  <si>
    <t>5718/UN6.RKT/TU/2012</t>
  </si>
  <si>
    <t>359/BKD-D/III/2012</t>
  </si>
  <si>
    <t>Bank Mandiri (Persero) Tbk.</t>
  </si>
  <si>
    <t>7994/UN6.RKT/TU/2012</t>
  </si>
  <si>
    <t>Dir. MoU/004/2012</t>
  </si>
  <si>
    <t>7995/UN6.PR4/TU/2012</t>
  </si>
  <si>
    <t>IBG.IBI/PKS.005/2012</t>
  </si>
  <si>
    <t>31 Desember 2012</t>
  </si>
  <si>
    <t>Biaya SMUP T.A. 2012/2013</t>
  </si>
  <si>
    <t>Universitas Singperbangsa Karawang</t>
  </si>
  <si>
    <t>7993/UN6.RKT/TU/2012</t>
  </si>
  <si>
    <t>278/A4/SK/III/2012</t>
  </si>
  <si>
    <t>PT. Swarna Dwipa Nusantara</t>
  </si>
  <si>
    <t>7630/UN6.RKT/TU/2012</t>
  </si>
  <si>
    <t>4/MoU/SDN-Unpad/III/2012</t>
  </si>
  <si>
    <t>2498/UN6.PR2/TU/2012</t>
  </si>
  <si>
    <t>113/PKS/BDG.UT/UNPAD/2012</t>
  </si>
  <si>
    <t>11878/UN6.WR3/TU/2012</t>
  </si>
  <si>
    <t>09/MOU/IPTKmUNPAD/V/2012</t>
  </si>
  <si>
    <t>11879/UN6.WR3/TU/2012</t>
  </si>
  <si>
    <t>10/MOU/IPTKmUNPAD/V/2012</t>
  </si>
  <si>
    <t>28 Oktober 2012</t>
  </si>
  <si>
    <t>Penerbitan Buku " Album 5 Dekakde Unpad dari masa ke masa"</t>
  </si>
  <si>
    <t>Komplek buah Batu Regency Blok G4 - 15 Bandung 40287</t>
  </si>
  <si>
    <t>Dadan Darmawan</t>
  </si>
  <si>
    <t>022 - 87522491 / 081910470068 / 082116338022</t>
  </si>
  <si>
    <t>Sekretaris Badan Nasional Pengelola Perbatasan</t>
  </si>
  <si>
    <t>PT. Remaja Rosdakarya - Fikom Unpad</t>
  </si>
  <si>
    <t>5111/UN6.K/KP/2012</t>
  </si>
  <si>
    <t>009/Dir/RR/VI/2012</t>
  </si>
  <si>
    <t>008/Dir/RR/VI/2012</t>
  </si>
  <si>
    <t>13082/UN6.WR3/TU/2012</t>
  </si>
  <si>
    <t>Penulisan dan Penerbitan Buku</t>
  </si>
  <si>
    <t xml:space="preserve">Anang </t>
  </si>
  <si>
    <t>0815 46891514</t>
  </si>
  <si>
    <t>Jalan Ibu lnggit Garnasih No. 40 Bandung 40252</t>
  </si>
  <si>
    <t>PT. Remaja Rosdakarya - WR3 Unpad</t>
  </si>
  <si>
    <t>CV. IPTEKINDO - WR3 Unpad</t>
  </si>
  <si>
    <t>WR 3</t>
  </si>
  <si>
    <t>Dekan Fikom</t>
  </si>
  <si>
    <t>PT. Sony Indonesia</t>
  </si>
  <si>
    <t xml:space="preserve">Penelitian, Seminar, Pendidikan </t>
  </si>
  <si>
    <t>Rektor</t>
  </si>
  <si>
    <t>Diana</t>
  </si>
  <si>
    <t>Fak. Ekonomi</t>
  </si>
  <si>
    <t xml:space="preserve">Kementerian Koperasi </t>
  </si>
  <si>
    <t>Dalam Rangka pendampingan terhadap koperasi dan usaha Mikro, Kecil dan Menengah</t>
  </si>
  <si>
    <t>21/M-PDT/KB/VI/2012</t>
  </si>
  <si>
    <t>14332/UN6.RKT/TU/2012</t>
  </si>
  <si>
    <t>Perencanaan, Pelatihan dan Pembangunan di Daerah Tertinggal</t>
  </si>
  <si>
    <t>07/PKS/M-DEP.5/VI/2012</t>
  </si>
  <si>
    <t>14333/UN6.R/KS/2012</t>
  </si>
  <si>
    <t>26 Desember 2012</t>
  </si>
  <si>
    <t>Pelatihan Penerapan Teknologi tepat guna sesuai dengan kearifan lokal di lima Kabupaten Perbatasan di Provinsi NTT</t>
  </si>
  <si>
    <t xml:space="preserve">Ibu Nia </t>
  </si>
  <si>
    <t>Fak Hukum</t>
  </si>
  <si>
    <t>Menteri Pembangunan  Daerah Tertinggal</t>
  </si>
  <si>
    <t>Politeknik Kesehatan Jambi Kementerian Kesehatan RI</t>
  </si>
  <si>
    <t>15447/UN6.RKT/TU/2012</t>
  </si>
  <si>
    <t>DL.02.02.01.830/VII/2012</t>
  </si>
  <si>
    <t>Badan Kependudukan dan Keluarga Berencana Nasional (BkkbN)</t>
  </si>
  <si>
    <t>2722/HK.101/J.2/2012</t>
  </si>
  <si>
    <t>15592/UN6.RKT/TU/2012</t>
  </si>
  <si>
    <t>Upaya mewujudkan keluarga kecil bahagia sejahtera melalui pendidikan berwawasan kependudukan dan Kekuarga berencana bagi pendidik, peserta didik dan tenaga kependidikan</t>
  </si>
  <si>
    <t>Kredit Ringan Karyawan</t>
  </si>
  <si>
    <t>Direktorat Jenderal Hortikultyra Kementerian Pertanian RI</t>
  </si>
  <si>
    <t>1988/UN6.RKT/TU/2012</t>
  </si>
  <si>
    <t>23a/H.M.220/D/I/2012</t>
  </si>
  <si>
    <t>Fak Pertanian</t>
  </si>
  <si>
    <t>082 126832750</t>
  </si>
  <si>
    <t>LPPM Unpad</t>
  </si>
  <si>
    <t>Pak Tresna</t>
  </si>
  <si>
    <t>Pemerintah Kabupaten Cirebon</t>
  </si>
  <si>
    <t>12076/H6.1/TU/2008</t>
  </si>
  <si>
    <t>811.1/847/BKD/2008</t>
  </si>
  <si>
    <t>PT. Bank Mandiri (Persero) Tbk.</t>
  </si>
  <si>
    <t>VI.BDG/BD/01A/2012</t>
  </si>
  <si>
    <t>205/UN6.PR1/TU/2012</t>
  </si>
  <si>
    <t>Bagian Kemahsiswaan Unpad</t>
  </si>
  <si>
    <t>Yayasan Marga Jaya Sejahtera</t>
  </si>
  <si>
    <t>016/SRT-PK/YMJS/08.11</t>
  </si>
  <si>
    <t>16542/UN6.PR3/TU/2011</t>
  </si>
  <si>
    <t>Beasiswa CSR Pembangunan Jaya Group</t>
  </si>
  <si>
    <t>3937/UN6.RKT/TU/2012</t>
  </si>
  <si>
    <t>HK06.01/E013/2738/II/2012</t>
  </si>
  <si>
    <t>Pengelolaan Pelayanan Kesehatan di gedung Eijkman</t>
  </si>
  <si>
    <t>Fak Kedokteran Unpad</t>
  </si>
  <si>
    <t>Prof. Dr. Ery</t>
  </si>
  <si>
    <t>Lembaga Biologi Molekuler Eijkman Jakarta</t>
  </si>
  <si>
    <t>105/EIJK/III/2012</t>
  </si>
  <si>
    <t>5576/UN6.RKT/TU/2012</t>
  </si>
  <si>
    <t>Kerjasama di bidang ilmu pengetahuan dan teknologi kedokteran</t>
  </si>
  <si>
    <t>7987/UN6.PR2/PK/2012</t>
  </si>
  <si>
    <t>PTB/1/610/R</t>
  </si>
  <si>
    <t>Perjanjian Sewa Menyewa Penggunaan Tanah dan Gedung Unpad</t>
  </si>
  <si>
    <t>Pemerintah Kota Bekasi</t>
  </si>
  <si>
    <t>5575/UN6.RKT/TU/2012</t>
  </si>
  <si>
    <t>421.5/623.2/TU/2012</t>
  </si>
  <si>
    <t>Universitas Proklamasi 45</t>
  </si>
  <si>
    <t>17675/UN6.RKT/TU/2012</t>
  </si>
  <si>
    <t>J001/MoU/UP45/VII/2012</t>
  </si>
  <si>
    <t>Universitas Sriwijaya</t>
  </si>
  <si>
    <t>22631/UN6.RKT/TU/2012</t>
  </si>
  <si>
    <t>084/UN9/MoU/KD/2012</t>
  </si>
  <si>
    <t>FISIP Unpad</t>
  </si>
  <si>
    <t xml:space="preserve">Dr. Ari Bainus </t>
  </si>
  <si>
    <t>Fakultas Kedokteran Unpad</t>
  </si>
  <si>
    <t xml:space="preserve">                                                                 </t>
  </si>
  <si>
    <t>KERJASAMA</t>
  </si>
  <si>
    <t>NO.</t>
  </si>
  <si>
    <t>LEMBAGA</t>
  </si>
  <si>
    <t>DN</t>
  </si>
  <si>
    <t>LN</t>
  </si>
  <si>
    <t>TABEL - 1 KERJASAMA BEASISWA</t>
  </si>
  <si>
    <t>TABEL - 2 KERJASAMA PENDIDIKAN (S1, S2, S3)</t>
  </si>
  <si>
    <t>TABEL - 3 KERJASAMA PENELITIAN</t>
  </si>
  <si>
    <t>10 December 2008</t>
  </si>
  <si>
    <t>PT PLN</t>
  </si>
  <si>
    <t>Pemanfaatan lahan untuk pembangunan Galeri ATM &amp; Pembiayaan Pembangunan Galeri ATM</t>
  </si>
  <si>
    <t>12 January 2009</t>
  </si>
  <si>
    <t>8490/H6.1/TU/2008</t>
  </si>
  <si>
    <t>Pemerintah Kabupaten Tasikmalaya</t>
  </si>
  <si>
    <t>11846/UN6.RKT/TU/2012</t>
  </si>
  <si>
    <t>070/770/Bappeda/2012</t>
  </si>
  <si>
    <t>Kerjasama Penelitian</t>
  </si>
  <si>
    <r>
      <rPr>
        <i/>
        <sz val="9"/>
        <rFont val="Calibri"/>
        <family val="2"/>
      </rPr>
      <t xml:space="preserve">Sponsorship </t>
    </r>
    <r>
      <rPr>
        <sz val="9"/>
        <rFont val="Calibri"/>
        <family val="2"/>
      </rPr>
      <t xml:space="preserve"> Kegiatan Kesenian dan Kebudayaa Unpad</t>
    </r>
  </si>
  <si>
    <r>
      <t>Pelayanan Pembayaran biaya pendidikan melalui fasilitas perbankan dengan menggunakan sistem "</t>
    </r>
    <r>
      <rPr>
        <i/>
        <sz val="9"/>
        <rFont val="Calibri"/>
        <family val="2"/>
      </rPr>
      <t>online Payment</t>
    </r>
    <r>
      <rPr>
        <sz val="9"/>
        <rFont val="Calibri"/>
        <family val="2"/>
      </rPr>
      <t>"</t>
    </r>
  </si>
  <si>
    <t>DAFTAR REKAP YANG AKAN MOU/PKS DENGAN UNPAD</t>
  </si>
  <si>
    <t>Lembaga</t>
  </si>
  <si>
    <t xml:space="preserve">Jenis </t>
  </si>
  <si>
    <t>Tanggal Pelaksanaan</t>
  </si>
  <si>
    <t>Posisi</t>
  </si>
  <si>
    <t>Kontak Person Luar</t>
  </si>
  <si>
    <t>Kontak Person Unpad</t>
  </si>
  <si>
    <t>Nama</t>
  </si>
  <si>
    <t>Telp</t>
  </si>
  <si>
    <t>email</t>
  </si>
  <si>
    <t>Nama / Fakultas</t>
  </si>
  <si>
    <t>Kementerian Perhubungan</t>
  </si>
  <si>
    <t xml:space="preserve">Final </t>
  </si>
  <si>
    <t>Dephub</t>
  </si>
  <si>
    <t>TTD Dephub</t>
  </si>
  <si>
    <t>Saung Ujo - Perhutani - Unpad</t>
  </si>
  <si>
    <t>Perhutani</t>
  </si>
  <si>
    <t>TTD Perhutani</t>
  </si>
  <si>
    <t>Pertamina Foundation</t>
  </si>
  <si>
    <t>Draft</t>
  </si>
  <si>
    <t>Kemahasiswaan</t>
  </si>
  <si>
    <t>JNE TIKI</t>
  </si>
  <si>
    <t>TTD JNE TIKI</t>
  </si>
  <si>
    <t>Shenta</t>
  </si>
  <si>
    <t>Dirjen Hortikultura</t>
  </si>
  <si>
    <t>TTD Dirjen</t>
  </si>
  <si>
    <t>FAPERTA / Bp. Tresna</t>
  </si>
  <si>
    <t>The Asia Foundation</t>
  </si>
  <si>
    <t>KS Unpad</t>
  </si>
  <si>
    <t>TTD Dekan FK</t>
  </si>
  <si>
    <t>Pekerjaan Umum</t>
  </si>
  <si>
    <t>Pondok Pesantren Suryalaya</t>
  </si>
  <si>
    <t>Muhamad Kodir</t>
  </si>
  <si>
    <t>081 321680371</t>
  </si>
  <si>
    <t>muhamadkodir@yahoo.com</t>
  </si>
  <si>
    <t>Perum Jasa Tirta II Jatiluhur</t>
  </si>
  <si>
    <t>FE - Bp. Teddy / Bp Ferry</t>
  </si>
  <si>
    <t xml:space="preserve">Direktorat Kesehatan Direktorat Jenderal Kekuatan Pertahanan </t>
  </si>
  <si>
    <t>Ltc. Drs. Yuli Subiakto, Apt, Msi</t>
  </si>
  <si>
    <t xml:space="preserve">081 320619748 K: 021 3828743 F: 021 3520805 </t>
  </si>
  <si>
    <t xml:space="preserve">yuli_subiakto@yahoo.com </t>
  </si>
  <si>
    <t>Rektorat</t>
  </si>
  <si>
    <t>y.subiakto09@gmail.com</t>
  </si>
  <si>
    <t>FKG</t>
  </si>
  <si>
    <t xml:space="preserve">FK </t>
  </si>
  <si>
    <t>FIK</t>
  </si>
  <si>
    <t>BPMigas</t>
  </si>
  <si>
    <t>Budiyantono</t>
  </si>
  <si>
    <t>081 1847580</t>
  </si>
  <si>
    <t>budiyantono@gmail.com</t>
  </si>
  <si>
    <t>FTG, Fak. Spikologi (Esti)</t>
  </si>
  <si>
    <t>081 1249093</t>
  </si>
  <si>
    <t>Badan Pelaksana Kegiatan Usaha Hulu Minyak dan Gas Bumi (BPMIGAS)</t>
  </si>
  <si>
    <t>0255/BP00000/2012/SO</t>
  </si>
  <si>
    <t>Penyelenggaraan Program National Capacity Building (NCB)</t>
  </si>
  <si>
    <t>Fak. Psikologi</t>
  </si>
  <si>
    <t>Ibu Esti</t>
  </si>
  <si>
    <t>Universitas Makasar Indonesia (UMI)</t>
  </si>
  <si>
    <t>figa1abna@yahoo.com</t>
  </si>
  <si>
    <t>FIB</t>
  </si>
  <si>
    <t>Badan PPSDM Kesehatan Kementerian Kesehatan</t>
  </si>
  <si>
    <t>TTD Bersama di JKT</t>
  </si>
  <si>
    <t>Bapak Aziz</t>
  </si>
  <si>
    <t>0856 43328228</t>
  </si>
  <si>
    <t>Keterangan</t>
  </si>
  <si>
    <t>TTD Dijakarta Tgl 4 Nov 2012</t>
  </si>
  <si>
    <t>MoU asli ada di Dekan Psikologi</t>
  </si>
  <si>
    <t>tunggu Konfirmasi kembali dari Bapak yuli</t>
  </si>
  <si>
    <t xml:space="preserve">BRI </t>
  </si>
  <si>
    <t>Laras Ajeng</t>
  </si>
  <si>
    <t>085624445566 022-4264967</t>
  </si>
  <si>
    <t>larasajengsafitri@yahoo.com</t>
  </si>
  <si>
    <t>Pak Imam</t>
  </si>
  <si>
    <t>PKS BRI Business Card UNPAD</t>
  </si>
  <si>
    <t>Isic Indonesia</t>
  </si>
  <si>
    <t>Tunggu konfirmasi dari Pak WR 3 dan WR 1</t>
  </si>
  <si>
    <t>eridanus.faizal@isic.co.id www.isic.co.id</t>
  </si>
  <si>
    <t>021 8591 8051 021 8591 8052 0817 722 242</t>
  </si>
  <si>
    <t>BNI</t>
  </si>
  <si>
    <t>BAP</t>
  </si>
  <si>
    <t>KS Unpad / Pak Imam</t>
  </si>
  <si>
    <t>Mario Helmi</t>
  </si>
  <si>
    <t>081 22029815</t>
  </si>
  <si>
    <t>mario_hilmi@yahoo.com</t>
  </si>
  <si>
    <t>PT. Tiki Jalur Nugraha Ekakurir (JNE)</t>
  </si>
  <si>
    <t>015/UN6.RKT/TU/2012</t>
  </si>
  <si>
    <t>Bank Jabar</t>
  </si>
  <si>
    <t>Ibu Keri</t>
  </si>
  <si>
    <t>BJB</t>
  </si>
  <si>
    <t>015/MoU/HC Tad-JNE/MedR/XI/2012</t>
  </si>
  <si>
    <t>Program Talent Recruitmen</t>
  </si>
  <si>
    <t>Yayasan Serba Bakti Pondok Pesantren suryalaya</t>
  </si>
  <si>
    <t>26290/UN6.RKT/TU/2012</t>
  </si>
  <si>
    <t>197/YSB-PPS/A-1/XI/2012</t>
  </si>
  <si>
    <t>MOU</t>
  </si>
  <si>
    <t>paraf WR 3 dan TTD Pak Rektor</t>
  </si>
  <si>
    <t>BNPP</t>
  </si>
  <si>
    <t>Ibu Nia Fakultas Hukum</t>
  </si>
  <si>
    <t>Badan Geologi</t>
  </si>
  <si>
    <t>14 Des 2012</t>
  </si>
  <si>
    <t>Bp. Deddy Budiman</t>
  </si>
  <si>
    <t>081 321389999</t>
  </si>
  <si>
    <t>budiman.bgl34@yahoo.co.id</t>
  </si>
  <si>
    <t>Bp. Dicky Muslim</t>
  </si>
  <si>
    <t>085 729541140</t>
  </si>
  <si>
    <t>dicky.muslim@unpad.ac.id</t>
  </si>
  <si>
    <t>Tridharmar Perguruan Tinggi</t>
  </si>
  <si>
    <t>Direktorat Jenderal Kekuatan Pertahanan Kementerian Pertahanan RI</t>
  </si>
  <si>
    <t>MoU/12/XII/2012</t>
  </si>
  <si>
    <t>28967/UN6.RKT/TU/2012</t>
  </si>
  <si>
    <t>Direktorat Kesehatan Direktorat Jenderal Kekuatan Pertahanan -  FK Unpad</t>
  </si>
  <si>
    <t>Direktorat Kesehatan Direktorat Jenderal Kekuatan Pertahanan -  FKG Unpad</t>
  </si>
  <si>
    <t>Direktorat Kesehatan Direktorat Jenderal Kekuatan Pertahanan -  FIK Unpad</t>
  </si>
  <si>
    <t>32/XII/2012</t>
  </si>
  <si>
    <t>52/UN6.L/KS/2012</t>
  </si>
  <si>
    <t>31/XII/2011</t>
  </si>
  <si>
    <t>5130/UN6.F/DN/2012</t>
  </si>
  <si>
    <t>Program Pendidikan bagi peserta tugas belajar Kemham dan TNI</t>
  </si>
  <si>
    <t>FK</t>
  </si>
  <si>
    <t xml:space="preserve">Perusahaan Umum Jasa Tirta II Jatiluhur </t>
  </si>
  <si>
    <t>28200/UN6.RKT/TU/2012</t>
  </si>
  <si>
    <t>1/5/MoU/2012</t>
  </si>
  <si>
    <t>FE</t>
  </si>
  <si>
    <t>Pak Tedi dan Pak Ferry</t>
  </si>
  <si>
    <t>10656/UN6.RKT/TU/2012</t>
  </si>
  <si>
    <t>HK.06.01/V.3/4210.6/2012</t>
  </si>
  <si>
    <t>25729/UN6.WR3/TU/2012</t>
  </si>
  <si>
    <t xml:space="preserve">Pendidikan Program Sarjana dan Pascasarjana Tugas Belas Sumber Daya Manusia Kesehatan </t>
  </si>
  <si>
    <t xml:space="preserve">Badan PPSDM Kesehatan (Kementerian Kesehatan) </t>
  </si>
  <si>
    <t>Dinas Kesehatan Kabupaten Bandung</t>
  </si>
  <si>
    <t xml:space="preserve">800/ Perj. 37-Dinkes/2012 </t>
  </si>
  <si>
    <t>27622/UN6.WR3/TU/2012</t>
  </si>
  <si>
    <t>Seleksi Rekruitmen Dokter, Dokter Gigi dan Bidan sebagai Pegawai Tidak Tetap di Dinas Kab Bandung</t>
  </si>
  <si>
    <t>Dinas Kesehatan Kab Bandung</t>
  </si>
  <si>
    <t>Final</t>
  </si>
  <si>
    <t>Bp. Sumiarso</t>
  </si>
  <si>
    <t>081 394606060</t>
  </si>
  <si>
    <t xml:space="preserve">ppdinkes_kabbdg@yahoo.com </t>
  </si>
  <si>
    <t>Kerjasama</t>
  </si>
  <si>
    <t>Seleksi Rekruitmen Pegawai Tidak Tetap</t>
  </si>
  <si>
    <t>17 Des 2012</t>
  </si>
  <si>
    <t>33/XII/2011</t>
  </si>
  <si>
    <t>6474/UN6.C/KS/2012</t>
  </si>
  <si>
    <t xml:space="preserve">800/ Perj. 38-Dinkes/2012 </t>
  </si>
  <si>
    <t>30692/UN6.WR3/TU/2012</t>
  </si>
  <si>
    <t>26683/UN6.RKT/TU/2012</t>
  </si>
  <si>
    <t>050/93/NK/Pem/Huk/2012</t>
  </si>
  <si>
    <t>Badan Geologi - FTG Unpad</t>
  </si>
  <si>
    <t>Jatinangor, 27 Desember  2012</t>
  </si>
  <si>
    <t xml:space="preserve">Bank BNI </t>
  </si>
  <si>
    <t xml:space="preserve">draft </t>
  </si>
  <si>
    <t>Bp. Dedek</t>
  </si>
  <si>
    <t>Ibu Nur Kemahasiswaan</t>
  </si>
  <si>
    <t>Beasiswa 1 Miliar</t>
  </si>
  <si>
    <t>Sponsorship 450 juta</t>
  </si>
  <si>
    <t>Kelembagaan dan Kerjasama (DIKTI)</t>
  </si>
  <si>
    <t>5568/673474/PLK/IX/2012</t>
  </si>
  <si>
    <t>Program Penguatan Kelembagaan KUI (PKKUI) di Unpad</t>
  </si>
  <si>
    <t>Setelah membayar Lunas</t>
  </si>
  <si>
    <t>14626/UN6.RKT/TU/2012</t>
  </si>
  <si>
    <t>Khusus-04/LoU/E2j/VI/2012</t>
  </si>
  <si>
    <t>22 Juni 2012</t>
  </si>
  <si>
    <t>W-O-MER-GN-10780</t>
  </si>
  <si>
    <t>15505/H6.5/TU/2012</t>
  </si>
  <si>
    <t>2012 ADD</t>
  </si>
  <si>
    <t>W-O-MER-GN-10779</t>
  </si>
  <si>
    <t>14964/UN6.WR1/TU/2012</t>
  </si>
  <si>
    <t>27 Juni 2012</t>
  </si>
  <si>
    <t>26 Juni 2015</t>
  </si>
  <si>
    <t>PT Bank Jabar Banten, Tbk (BJB)</t>
  </si>
  <si>
    <t>080/PKS/DIR-CS/2012</t>
  </si>
  <si>
    <t>19008/UN6.WR3/TU/2012</t>
  </si>
  <si>
    <t>9 Agustus 2012</t>
  </si>
  <si>
    <t>Sponsorship  Kegiatan Kesenian dan Kebudayaa Unpad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</si>
</sst>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dd\ dd\ mmmm\ yyyy"/>
    <numFmt numFmtId="179" formatCode="[$-421]dd\ mmmm\ yyyy;@"/>
    <numFmt numFmtId="180" formatCode="[$-F800]dddd\,\ mmmm\ dd\,\ yyyy"/>
    <numFmt numFmtId="181" formatCode="dd/mm/yyyy;@"/>
    <numFmt numFmtId="182" formatCode="[$-409]dddd\,\ mmmm\ dd\,\ yyyy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Trebuchet MS"/>
      <family val="2"/>
    </font>
    <font>
      <b/>
      <sz val="9"/>
      <color indexed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i/>
      <sz val="9"/>
      <name val="Trebuchet MS"/>
      <family val="2"/>
    </font>
    <font>
      <u val="single"/>
      <sz val="10"/>
      <color indexed="12"/>
      <name val="Trebuchet MS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rebuchet MS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b/>
      <sz val="2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u val="single"/>
      <sz val="9"/>
      <color indexed="12"/>
      <name val="Calibri"/>
      <family val="2"/>
    </font>
    <font>
      <b/>
      <sz val="9"/>
      <color indexed="9"/>
      <name val="Calibri"/>
      <family val="2"/>
    </font>
    <font>
      <u val="single"/>
      <sz val="10"/>
      <color indexed="12"/>
      <name val="Calibri"/>
      <family val="2"/>
    </font>
    <font>
      <sz val="9"/>
      <color indexed="10"/>
      <name val="Calibri"/>
      <family val="2"/>
    </font>
    <font>
      <b/>
      <sz val="22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i/>
      <sz val="9"/>
      <name val="Calibri"/>
      <family val="2"/>
    </font>
    <font>
      <b/>
      <sz val="20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Trebuchet MS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9" fontId="6" fillId="0" borderId="10" xfId="0" applyNumberFormat="1" applyFont="1" applyBorder="1" applyAlignment="1" quotePrefix="1">
      <alignment horizontal="center" vertical="top"/>
    </xf>
    <xf numFmtId="179" fontId="6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79" fontId="6" fillId="0" borderId="10" xfId="0" applyNumberFormat="1" applyFont="1" applyBorder="1" applyAlignment="1">
      <alignment horizontal="center" vertical="top" wrapText="1"/>
    </xf>
    <xf numFmtId="0" fontId="2" fillId="0" borderId="10" xfId="49" applyBorder="1" applyAlignment="1" applyProtection="1">
      <alignment horizontal="center" vertical="top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49" applyFont="1" applyFill="1" applyBorder="1" applyAlignment="1" applyProtection="1">
      <alignment horizontal="center" vertical="top" wrapText="1"/>
      <protection/>
    </xf>
    <xf numFmtId="0" fontId="9" fillId="0" borderId="10" xfId="49" applyFont="1" applyBorder="1" applyAlignment="1" applyProtection="1">
      <alignment horizontal="center" vertical="top"/>
      <protection/>
    </xf>
    <xf numFmtId="179" fontId="6" fillId="0" borderId="11" xfId="0" applyNumberFormat="1" applyFont="1" applyFill="1" applyBorder="1" applyAlignment="1">
      <alignment horizontal="left" vertical="top" wrapText="1"/>
    </xf>
    <xf numFmtId="0" fontId="2" fillId="0" borderId="10" xfId="49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top"/>
    </xf>
    <xf numFmtId="0" fontId="11" fillId="0" borderId="10" xfId="49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79" fontId="6" fillId="0" borderId="10" xfId="0" applyNumberFormat="1" applyFont="1" applyBorder="1" applyAlignment="1">
      <alignment horizontal="left" vertical="top"/>
    </xf>
    <xf numFmtId="0" fontId="73" fillId="0" borderId="0" xfId="0" applyFont="1" applyAlignment="1">
      <alignment vertical="top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top"/>
    </xf>
    <xf numFmtId="0" fontId="74" fillId="0" borderId="0" xfId="0" applyFont="1" applyAlignment="1">
      <alignment vertical="top"/>
    </xf>
    <xf numFmtId="0" fontId="75" fillId="0" borderId="0" xfId="0" applyFont="1" applyBorder="1" applyAlignment="1">
      <alignment vertical="top"/>
    </xf>
    <xf numFmtId="0" fontId="73" fillId="0" borderId="0" xfId="0" applyFont="1" applyBorder="1" applyAlignment="1">
      <alignment vertical="top"/>
    </xf>
    <xf numFmtId="0" fontId="75" fillId="0" borderId="0" xfId="0" applyFont="1" applyAlignment="1">
      <alignment vertical="top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15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/>
    </xf>
    <xf numFmtId="0" fontId="6" fillId="0" borderId="16" xfId="0" applyFont="1" applyFill="1" applyBorder="1" applyAlignment="1">
      <alignment vertical="top" wrapText="1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6" fillId="0" borderId="17" xfId="0" applyFont="1" applyFill="1" applyBorder="1" applyAlignment="1">
      <alignment vertical="top" wrapText="1"/>
    </xf>
    <xf numFmtId="0" fontId="37" fillId="0" borderId="17" xfId="0" applyFont="1" applyBorder="1" applyAlignment="1">
      <alignment horizontal="center"/>
    </xf>
    <xf numFmtId="0" fontId="6" fillId="0" borderId="17" xfId="0" applyFont="1" applyBorder="1" applyAlignment="1">
      <alignment vertical="top" wrapText="1"/>
    </xf>
    <xf numFmtId="0" fontId="37" fillId="0" borderId="18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37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37" fillId="0" borderId="19" xfId="0" applyFont="1" applyBorder="1" applyAlignment="1">
      <alignment/>
    </xf>
    <xf numFmtId="0" fontId="6" fillId="0" borderId="19" xfId="0" applyFont="1" applyBorder="1" applyAlignment="1">
      <alignment vertical="top" wrapText="1"/>
    </xf>
    <xf numFmtId="0" fontId="37" fillId="0" borderId="19" xfId="0" applyFont="1" applyBorder="1" applyAlignment="1">
      <alignment horizontal="center"/>
    </xf>
    <xf numFmtId="0" fontId="38" fillId="0" borderId="10" xfId="49" applyFont="1" applyFill="1" applyBorder="1" applyAlignment="1" applyProtection="1">
      <alignment horizontal="center" vertical="top" wrapText="1"/>
      <protection/>
    </xf>
    <xf numFmtId="0" fontId="12" fillId="0" borderId="11" xfId="0" applyFont="1" applyFill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179" fontId="12" fillId="0" borderId="11" xfId="0" applyNumberFormat="1" applyFont="1" applyFill="1" applyBorder="1" applyAlignment="1">
      <alignment horizontal="left" vertical="top" wrapText="1"/>
    </xf>
    <xf numFmtId="179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top"/>
    </xf>
    <xf numFmtId="0" fontId="38" fillId="0" borderId="20" xfId="49" applyFont="1" applyFill="1" applyBorder="1" applyAlignment="1" applyProtection="1">
      <alignment horizontal="center" vertical="top" wrapText="1"/>
      <protection/>
    </xf>
    <xf numFmtId="0" fontId="12" fillId="0" borderId="20" xfId="0" applyFont="1" applyFill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179" fontId="12" fillId="0" borderId="20" xfId="0" applyNumberFormat="1" applyFont="1" applyFill="1" applyBorder="1" applyAlignment="1">
      <alignment horizontal="center" vertical="top" wrapText="1"/>
    </xf>
    <xf numFmtId="179" fontId="12" fillId="0" borderId="20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 quotePrefix="1">
      <alignment vertical="top" wrapText="1"/>
    </xf>
    <xf numFmtId="0" fontId="40" fillId="0" borderId="10" xfId="49" applyFont="1" applyFill="1" applyBorder="1" applyAlignment="1" applyProtection="1">
      <alignment horizontal="center" vertical="top" wrapText="1"/>
      <protection/>
    </xf>
    <xf numFmtId="0" fontId="38" fillId="0" borderId="10" xfId="49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>
      <alignment/>
    </xf>
    <xf numFmtId="0" fontId="12" fillId="0" borderId="23" xfId="0" applyFont="1" applyBorder="1" applyAlignment="1">
      <alignment horizontal="center" vertical="top"/>
    </xf>
    <xf numFmtId="0" fontId="38" fillId="0" borderId="23" xfId="49" applyFont="1" applyBorder="1" applyAlignment="1" applyProtection="1">
      <alignment horizontal="center" vertical="top" wrapText="1"/>
      <protection/>
    </xf>
    <xf numFmtId="0" fontId="12" fillId="0" borderId="23" xfId="0" applyFont="1" applyFill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179" fontId="12" fillId="0" borderId="23" xfId="0" applyNumberFormat="1" applyFont="1" applyFill="1" applyBorder="1" applyAlignment="1">
      <alignment horizontal="center" vertical="top" wrapText="1"/>
    </xf>
    <xf numFmtId="179" fontId="12" fillId="0" borderId="23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2" fillId="0" borderId="26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38" fillId="0" borderId="10" xfId="49" applyFont="1" applyFill="1" applyBorder="1" applyAlignment="1" applyProtection="1">
      <alignment horizontal="center" vertical="top"/>
      <protection/>
    </xf>
    <xf numFmtId="0" fontId="12" fillId="0" borderId="26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179" fontId="12" fillId="0" borderId="10" xfId="0" applyNumberFormat="1" applyFont="1" applyFill="1" applyBorder="1" applyAlignment="1">
      <alignment horizontal="center" vertical="top"/>
    </xf>
    <xf numFmtId="179" fontId="12" fillId="0" borderId="10" xfId="0" applyNumberFormat="1" applyFont="1" applyBorder="1" applyAlignment="1">
      <alignment horizontal="center" vertical="top"/>
    </xf>
    <xf numFmtId="179" fontId="12" fillId="0" borderId="11" xfId="0" applyNumberFormat="1" applyFont="1" applyFill="1" applyBorder="1" applyAlignment="1" quotePrefix="1">
      <alignment horizontal="center" vertical="top" wrapText="1"/>
    </xf>
    <xf numFmtId="0" fontId="38" fillId="0" borderId="0" xfId="49" applyFont="1" applyBorder="1" applyAlignment="1" applyProtection="1">
      <alignment horizontal="center" vertical="top"/>
      <protection/>
    </xf>
    <xf numFmtId="0" fontId="12" fillId="0" borderId="0" xfId="0" applyFont="1" applyFill="1" applyBorder="1" applyAlignment="1" quotePrefix="1">
      <alignment vertical="top"/>
    </xf>
    <xf numFmtId="0" fontId="38" fillId="0" borderId="23" xfId="49" applyFont="1" applyFill="1" applyBorder="1" applyAlignment="1" applyProtection="1">
      <alignment horizontal="center" vertical="top"/>
      <protection/>
    </xf>
    <xf numFmtId="0" fontId="12" fillId="0" borderId="27" xfId="0" applyFont="1" applyFill="1" applyBorder="1" applyAlignment="1">
      <alignment vertical="top"/>
    </xf>
    <xf numFmtId="0" fontId="12" fillId="0" borderId="24" xfId="0" applyFont="1" applyFill="1" applyBorder="1" applyAlignment="1">
      <alignment vertical="top"/>
    </xf>
    <xf numFmtId="0" fontId="12" fillId="0" borderId="25" xfId="0" applyFont="1" applyFill="1" applyBorder="1" applyAlignment="1">
      <alignment vertical="top"/>
    </xf>
    <xf numFmtId="179" fontId="12" fillId="0" borderId="23" xfId="0" applyNumberFormat="1" applyFont="1" applyFill="1" applyBorder="1" applyAlignment="1">
      <alignment horizontal="center" vertical="top"/>
    </xf>
    <xf numFmtId="179" fontId="12" fillId="0" borderId="23" xfId="0" applyNumberFormat="1" applyFont="1" applyBorder="1" applyAlignment="1">
      <alignment horizontal="center" vertical="top"/>
    </xf>
    <xf numFmtId="0" fontId="38" fillId="0" borderId="20" xfId="49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179" fontId="12" fillId="0" borderId="20" xfId="0" applyNumberFormat="1" applyFont="1" applyFill="1" applyBorder="1" applyAlignment="1">
      <alignment horizontal="center" vertical="top"/>
    </xf>
    <xf numFmtId="179" fontId="12" fillId="0" borderId="2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27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40" fillId="0" borderId="10" xfId="49" applyFont="1" applyBorder="1" applyAlignment="1" applyProtection="1">
      <alignment horizontal="center" vertical="top" wrapText="1"/>
      <protection/>
    </xf>
    <xf numFmtId="0" fontId="76" fillId="0" borderId="0" xfId="0" applyFont="1" applyAlignment="1">
      <alignment vertical="top"/>
    </xf>
    <xf numFmtId="0" fontId="40" fillId="0" borderId="23" xfId="49" applyFont="1" applyBorder="1" applyAlignment="1" applyProtection="1">
      <alignment horizontal="center" vertical="top" wrapText="1"/>
      <protection/>
    </xf>
    <xf numFmtId="0" fontId="12" fillId="0" borderId="25" xfId="0" applyFont="1" applyFill="1" applyBorder="1" applyAlignment="1">
      <alignment vertical="top" wrapText="1"/>
    </xf>
    <xf numFmtId="179" fontId="12" fillId="0" borderId="25" xfId="0" applyNumberFormat="1" applyFont="1" applyFill="1" applyBorder="1" applyAlignment="1" quotePrefix="1">
      <alignment horizontal="center" vertical="top" wrapText="1"/>
    </xf>
    <xf numFmtId="0" fontId="12" fillId="0" borderId="0" xfId="0" applyFont="1" applyBorder="1" applyAlignment="1" quotePrefix="1">
      <alignment vertical="top"/>
    </xf>
    <xf numFmtId="179" fontId="12" fillId="0" borderId="11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179" fontId="12" fillId="0" borderId="25" xfId="0" applyNumberFormat="1" applyFont="1" applyFill="1" applyBorder="1" applyAlignment="1">
      <alignment horizontal="center" vertical="top"/>
    </xf>
    <xf numFmtId="179" fontId="12" fillId="0" borderId="10" xfId="0" applyNumberFormat="1" applyFont="1" applyBorder="1" applyAlignment="1">
      <alignment horizontal="left" vertical="top" wrapText="1"/>
    </xf>
    <xf numFmtId="0" fontId="12" fillId="0" borderId="26" xfId="0" applyFont="1" applyBorder="1" applyAlignment="1">
      <alignment vertical="top" wrapText="1"/>
    </xf>
    <xf numFmtId="179" fontId="12" fillId="0" borderId="10" xfId="0" applyNumberFormat="1" applyFont="1" applyFill="1" applyBorder="1" applyAlignment="1">
      <alignment horizontal="left" vertical="top" wrapText="1"/>
    </xf>
    <xf numFmtId="0" fontId="38" fillId="0" borderId="23" xfId="49" applyFont="1" applyFill="1" applyBorder="1" applyAlignment="1" applyProtection="1">
      <alignment horizontal="center" vertical="top" wrapText="1"/>
      <protection/>
    </xf>
    <xf numFmtId="179" fontId="12" fillId="0" borderId="25" xfId="0" applyNumberFormat="1" applyFont="1" applyFill="1" applyBorder="1" applyAlignment="1">
      <alignment horizontal="left" vertical="top" wrapText="1"/>
    </xf>
    <xf numFmtId="0" fontId="38" fillId="0" borderId="10" xfId="49" applyFont="1" applyBorder="1" applyAlignment="1" applyProtection="1">
      <alignment horizontal="center" vertical="top"/>
      <protection/>
    </xf>
    <xf numFmtId="0" fontId="12" fillId="0" borderId="0" xfId="0" applyFont="1" applyAlignment="1">
      <alignment horizontal="left" vertical="top"/>
    </xf>
    <xf numFmtId="0" fontId="12" fillId="0" borderId="11" xfId="0" applyFont="1" applyBorder="1" applyAlignment="1">
      <alignment horizontal="center" vertical="top"/>
    </xf>
    <xf numFmtId="0" fontId="40" fillId="0" borderId="23" xfId="49" applyFont="1" applyFill="1" applyBorder="1" applyAlignment="1" applyProtection="1">
      <alignment horizontal="center" vertical="top" wrapText="1"/>
      <protection/>
    </xf>
    <xf numFmtId="0" fontId="40" fillId="0" borderId="10" xfId="49" applyFont="1" applyBorder="1" applyAlignment="1" applyProtection="1">
      <alignment horizontal="center" vertical="top"/>
      <protection/>
    </xf>
    <xf numFmtId="179" fontId="12" fillId="0" borderId="10" xfId="0" applyNumberFormat="1" applyFont="1" applyBorder="1" applyAlignment="1">
      <alignment horizontal="left" vertical="top"/>
    </xf>
    <xf numFmtId="179" fontId="12" fillId="0" borderId="0" xfId="0" applyNumberFormat="1" applyFont="1" applyFill="1" applyBorder="1" applyAlignment="1">
      <alignment horizontal="left" vertical="top" wrapText="1"/>
    </xf>
    <xf numFmtId="179" fontId="12" fillId="0" borderId="0" xfId="0" applyNumberFormat="1" applyFont="1" applyBorder="1" applyAlignment="1">
      <alignment horizontal="center" vertical="top" wrapText="1"/>
    </xf>
    <xf numFmtId="179" fontId="12" fillId="0" borderId="10" xfId="0" applyNumberFormat="1" applyFont="1" applyBorder="1" applyAlignment="1" quotePrefix="1">
      <alignment horizontal="center" vertical="top"/>
    </xf>
    <xf numFmtId="0" fontId="40" fillId="0" borderId="10" xfId="49" applyFont="1" applyFill="1" applyBorder="1" applyAlignment="1" applyProtection="1">
      <alignment horizontal="center" vertical="top"/>
      <protection/>
    </xf>
    <xf numFmtId="0" fontId="12" fillId="0" borderId="10" xfId="0" applyFont="1" applyFill="1" applyBorder="1" applyAlignment="1">
      <alignment/>
    </xf>
    <xf numFmtId="0" fontId="12" fillId="0" borderId="11" xfId="0" applyFont="1" applyBorder="1" applyAlignment="1">
      <alignment/>
    </xf>
    <xf numFmtId="0" fontId="42" fillId="0" borderId="0" xfId="0" applyFont="1" applyAlignment="1">
      <alignment horizontal="center" vertical="top"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center" vertical="top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4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40" fillId="0" borderId="23" xfId="49" applyFont="1" applyBorder="1" applyAlignment="1" applyProtection="1">
      <alignment horizontal="center" vertical="top"/>
      <protection/>
    </xf>
    <xf numFmtId="0" fontId="12" fillId="0" borderId="24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179" fontId="12" fillId="0" borderId="23" xfId="0" applyNumberFormat="1" applyFont="1" applyBorder="1" applyAlignment="1" quotePrefix="1">
      <alignment horizontal="center" vertical="top"/>
    </xf>
    <xf numFmtId="179" fontId="12" fillId="0" borderId="0" xfId="0" applyNumberFormat="1" applyFont="1" applyBorder="1" applyAlignment="1">
      <alignment horizontal="center" vertical="top"/>
    </xf>
    <xf numFmtId="0" fontId="38" fillId="0" borderId="23" xfId="49" applyFont="1" applyBorder="1" applyAlignment="1" applyProtection="1">
      <alignment horizontal="center" vertical="top"/>
      <protection/>
    </xf>
    <xf numFmtId="0" fontId="12" fillId="0" borderId="24" xfId="0" applyFont="1" applyBorder="1" applyAlignment="1" quotePrefix="1">
      <alignment vertical="top"/>
    </xf>
    <xf numFmtId="179" fontId="12" fillId="0" borderId="11" xfId="0" applyNumberFormat="1" applyFont="1" applyFill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7" fillId="0" borderId="10" xfId="0" applyFont="1" applyBorder="1" applyAlignment="1">
      <alignment vertical="top" wrapText="1"/>
    </xf>
    <xf numFmtId="0" fontId="12" fillId="0" borderId="10" xfId="0" applyNumberFormat="1" applyFont="1" applyBorder="1" applyAlignment="1">
      <alignment horizontal="center" vertical="top"/>
    </xf>
    <xf numFmtId="179" fontId="40" fillId="0" borderId="10" xfId="49" applyNumberFormat="1" applyFont="1" applyBorder="1" applyAlignment="1" applyProtection="1">
      <alignment horizontal="center" vertical="top"/>
      <protection/>
    </xf>
    <xf numFmtId="0" fontId="3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12" fillId="0" borderId="18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7" fillId="0" borderId="0" xfId="0" applyFont="1" applyAlignment="1">
      <alignment/>
    </xf>
    <xf numFmtId="0" fontId="77" fillId="34" borderId="15" xfId="0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/>
    </xf>
    <xf numFmtId="0" fontId="72" fillId="0" borderId="17" xfId="0" applyFont="1" applyBorder="1" applyAlignment="1">
      <alignment vertical="center"/>
    </xf>
    <xf numFmtId="0" fontId="37" fillId="0" borderId="16" xfId="0" applyFont="1" applyBorder="1" applyAlignment="1">
      <alignment wrapText="1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vertical="center" wrapText="1"/>
    </xf>
    <xf numFmtId="0" fontId="37" fillId="0" borderId="17" xfId="0" applyFont="1" applyBorder="1" applyAlignment="1">
      <alignment vertical="center"/>
    </xf>
    <xf numFmtId="0" fontId="37" fillId="0" borderId="0" xfId="0" applyFont="1" applyAlignment="1">
      <alignment vertical="center"/>
    </xf>
    <xf numFmtId="17" fontId="37" fillId="0" borderId="17" xfId="0" applyNumberFormat="1" applyFont="1" applyBorder="1" applyAlignment="1">
      <alignment horizontal="center" vertical="center"/>
    </xf>
    <xf numFmtId="15" fontId="37" fillId="0" borderId="17" xfId="0" applyNumberFormat="1" applyFont="1" applyBorder="1" applyAlignment="1">
      <alignment horizontal="center" vertical="center"/>
    </xf>
    <xf numFmtId="0" fontId="40" fillId="0" borderId="17" xfId="49" applyFont="1" applyBorder="1" applyAlignment="1" applyProtection="1">
      <alignment vertical="center"/>
      <protection/>
    </xf>
    <xf numFmtId="0" fontId="40" fillId="0" borderId="17" xfId="49" applyFont="1" applyBorder="1" applyAlignment="1" applyProtection="1">
      <alignment vertical="center" wrapText="1"/>
      <protection/>
    </xf>
    <xf numFmtId="0" fontId="37" fillId="0" borderId="17" xfId="0" applyFont="1" applyBorder="1" applyAlignment="1">
      <alignment horizontal="center" vertical="top"/>
    </xf>
    <xf numFmtId="0" fontId="37" fillId="0" borderId="17" xfId="0" applyFont="1" applyBorder="1" applyAlignment="1">
      <alignment vertical="top" wrapText="1"/>
    </xf>
    <xf numFmtId="0" fontId="37" fillId="0" borderId="17" xfId="0" applyFont="1" applyBorder="1" applyAlignment="1">
      <alignment vertical="top"/>
    </xf>
    <xf numFmtId="0" fontId="40" fillId="0" borderId="17" xfId="49" applyFont="1" applyBorder="1" applyAlignment="1" applyProtection="1">
      <alignment vertical="top"/>
      <protection/>
    </xf>
    <xf numFmtId="0" fontId="37" fillId="0" borderId="36" xfId="0" applyFont="1" applyBorder="1" applyAlignment="1">
      <alignment vertical="top"/>
    </xf>
    <xf numFmtId="0" fontId="37" fillId="0" borderId="33" xfId="0" applyFont="1" applyBorder="1" applyAlignment="1">
      <alignment vertical="top" wrapText="1"/>
    </xf>
    <xf numFmtId="0" fontId="37" fillId="0" borderId="18" xfId="0" applyFont="1" applyBorder="1" applyAlignment="1">
      <alignment horizontal="center" vertical="top"/>
    </xf>
    <xf numFmtId="0" fontId="37" fillId="0" borderId="18" xfId="0" applyFont="1" applyBorder="1" applyAlignment="1">
      <alignment vertical="top" wrapText="1"/>
    </xf>
    <xf numFmtId="0" fontId="37" fillId="0" borderId="18" xfId="0" applyFont="1" applyBorder="1" applyAlignment="1">
      <alignment vertical="top"/>
    </xf>
    <xf numFmtId="0" fontId="37" fillId="0" borderId="0" xfId="0" applyFont="1" applyAlignment="1">
      <alignment wrapText="1"/>
    </xf>
    <xf numFmtId="0" fontId="37" fillId="0" borderId="33" xfId="0" applyFont="1" applyBorder="1" applyAlignment="1">
      <alignment vertical="top"/>
    </xf>
    <xf numFmtId="0" fontId="40" fillId="0" borderId="17" xfId="49" applyFont="1" applyBorder="1" applyAlignment="1" applyProtection="1">
      <alignment vertical="top" wrapText="1"/>
      <protection/>
    </xf>
    <xf numFmtId="0" fontId="2" fillId="0" borderId="17" xfId="49" applyBorder="1" applyAlignment="1" applyProtection="1">
      <alignment vertical="top"/>
      <protection/>
    </xf>
    <xf numFmtId="0" fontId="78" fillId="0" borderId="17" xfId="0" applyFont="1" applyBorder="1" applyAlignment="1">
      <alignment horizontal="center" vertical="center"/>
    </xf>
    <xf numFmtId="0" fontId="78" fillId="0" borderId="17" xfId="0" applyFont="1" applyBorder="1" applyAlignment="1">
      <alignment vertical="center" wrapText="1"/>
    </xf>
    <xf numFmtId="17" fontId="78" fillId="0" borderId="17" xfId="0" applyNumberFormat="1" applyFont="1" applyBorder="1" applyAlignment="1">
      <alignment horizontal="center" vertical="center"/>
    </xf>
    <xf numFmtId="0" fontId="78" fillId="0" borderId="17" xfId="0" applyFont="1" applyBorder="1" applyAlignment="1">
      <alignment vertical="center"/>
    </xf>
    <xf numFmtId="0" fontId="78" fillId="0" borderId="0" xfId="0" applyFont="1" applyAlignment="1">
      <alignment vertical="center"/>
    </xf>
    <xf numFmtId="15" fontId="37" fillId="0" borderId="17" xfId="0" applyNumberFormat="1" applyFont="1" applyBorder="1" applyAlignment="1">
      <alignment horizontal="center" vertical="top"/>
    </xf>
    <xf numFmtId="0" fontId="78" fillId="0" borderId="17" xfId="0" applyFont="1" applyBorder="1" applyAlignment="1">
      <alignment vertical="top"/>
    </xf>
    <xf numFmtId="0" fontId="37" fillId="0" borderId="19" xfId="0" applyFont="1" applyBorder="1" applyAlignment="1">
      <alignment horizontal="center" vertical="top"/>
    </xf>
    <xf numFmtId="0" fontId="37" fillId="0" borderId="19" xfId="0" applyFont="1" applyBorder="1" applyAlignment="1">
      <alignment vertical="top" wrapText="1"/>
    </xf>
    <xf numFmtId="0" fontId="37" fillId="0" borderId="19" xfId="0" applyFont="1" applyBorder="1" applyAlignment="1">
      <alignment vertical="top"/>
    </xf>
    <xf numFmtId="0" fontId="2" fillId="0" borderId="19" xfId="49" applyBorder="1" applyAlignment="1" applyProtection="1">
      <alignment vertical="top"/>
      <protection/>
    </xf>
    <xf numFmtId="0" fontId="2" fillId="0" borderId="10" xfId="49" applyBorder="1" applyAlignment="1" applyProtection="1">
      <alignment horizontal="center" vertical="top" wrapText="1"/>
      <protection/>
    </xf>
    <xf numFmtId="0" fontId="39" fillId="33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179" fontId="12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35" fillId="0" borderId="37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50" fillId="0" borderId="37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39" fillId="33" borderId="14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3" fillId="33" borderId="14" xfId="0" applyFont="1" applyFill="1" applyBorder="1" applyAlignment="1">
      <alignment horizontal="center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14" fontId="37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2" fillId="0" borderId="20" xfId="0" applyFont="1" applyBorder="1" applyAlignment="1" quotePrefix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52" fillId="0" borderId="2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7" fillId="33" borderId="14" xfId="0" applyFont="1" applyFill="1" applyBorder="1" applyAlignment="1">
      <alignment horizontal="center" vertical="center" wrapText="1"/>
    </xf>
    <xf numFmtId="0" fontId="77" fillId="34" borderId="20" xfId="0" applyFont="1" applyFill="1" applyBorder="1" applyAlignment="1">
      <alignment horizontal="center" vertical="center" wrapText="1"/>
    </xf>
    <xf numFmtId="0" fontId="77" fillId="34" borderId="23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7" fillId="34" borderId="15" xfId="0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0</xdr:rowOff>
    </xdr:from>
    <xdr:ext cx="457200" cy="542925"/>
    <xdr:sp>
      <xdr:nvSpPr>
        <xdr:cNvPr id="1" name="yui_3_7_2_30_1352165688970_116" descr="ISIC"/>
        <xdr:cNvSpPr>
          <a:spLocks noChangeAspect="1"/>
        </xdr:cNvSpPr>
      </xdr:nvSpPr>
      <xdr:spPr>
        <a:xfrm>
          <a:off x="333375" y="7181850"/>
          <a:ext cx="457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uhamadkodir@yahoo.com" TargetMode="External" /><Relationship Id="rId2" Type="http://schemas.openxmlformats.org/officeDocument/2006/relationships/hyperlink" Target="mailto:yuli_subiakto@yahoo.com" TargetMode="External" /><Relationship Id="rId3" Type="http://schemas.openxmlformats.org/officeDocument/2006/relationships/hyperlink" Target="mailto:y.subiakto09@gmail.com" TargetMode="External" /><Relationship Id="rId4" Type="http://schemas.openxmlformats.org/officeDocument/2006/relationships/hyperlink" Target="mailto:yuli_subiakto@yahoo.com" TargetMode="External" /><Relationship Id="rId5" Type="http://schemas.openxmlformats.org/officeDocument/2006/relationships/hyperlink" Target="mailto:y.subiakto09@gmail.com" TargetMode="External" /><Relationship Id="rId6" Type="http://schemas.openxmlformats.org/officeDocument/2006/relationships/hyperlink" Target="mailto:figa1abna@yahoo.com" TargetMode="External" /><Relationship Id="rId7" Type="http://schemas.openxmlformats.org/officeDocument/2006/relationships/hyperlink" Target="mailto:eridanus.faizal@isic.co.id" TargetMode="External" /><Relationship Id="rId8" Type="http://schemas.openxmlformats.org/officeDocument/2006/relationships/hyperlink" Target="mailto:mario_hilmi@yahoo.com" TargetMode="External" /><Relationship Id="rId9" Type="http://schemas.openxmlformats.org/officeDocument/2006/relationships/hyperlink" Target="mailto:budiman.bgl34@yahoo.co.id" TargetMode="External" /><Relationship Id="rId10" Type="http://schemas.openxmlformats.org/officeDocument/2006/relationships/hyperlink" Target="mailto:dicky.muslim@unpad.ac.id" TargetMode="External" /><Relationship Id="rId11" Type="http://schemas.openxmlformats.org/officeDocument/2006/relationships/hyperlink" Target="mailto:budiman.bgl34@yahoo.co.id" TargetMode="External" /><Relationship Id="rId12" Type="http://schemas.openxmlformats.org/officeDocument/2006/relationships/hyperlink" Target="mailto:dicky.muslim@unpad.ac.id" TargetMode="External" /><Relationship Id="rId13" Type="http://schemas.openxmlformats.org/officeDocument/2006/relationships/hyperlink" Target="mailto:ppdinkes_kabbdg@yahoo.com" TargetMode="External" /><Relationship Id="rId14" Type="http://schemas.openxmlformats.org/officeDocument/2006/relationships/hyperlink" Target="mailto:ppdinkes_kabbdg@yahoo.com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Lain-lain\1.%20MoU\MoU%202011\1.%202011%20MoU%20dan%20PKS\00.%20Kerja%20Sama%20dengan%20Lembaga%20Pemerintah\01%20-%2000%20-%202011%20MoU%20Prov%20Bangka%20Belitung.pdf" TargetMode="External" /><Relationship Id="rId2" Type="http://schemas.openxmlformats.org/officeDocument/2006/relationships/hyperlink" Target="file://C:\Lain-lain\1.%20MoU\MoU%202011\1.%202011%20MoU%20dan%20PKS\00.%20Kerja%20Sama%20dengan%20Lembaga%20Pemerintah\04%20-%2000%20-%202009%20MoU%20ADD%20Prov%20Jawa%20Barat.pdf" TargetMode="External" /><Relationship Id="rId3" Type="http://schemas.openxmlformats.org/officeDocument/2006/relationships/hyperlink" Target="file://C:\Lain-lain\1.%20MoU\MoU%202011\1.%202011%20MoU%20dan%20PKS\00.%20Kerja%20Sama%20dengan%20Lembaga%20Pemerintah\04%20-%2000%20-%202009%20PKS%20Prov%20Jawa%20Barat%20(Pertanian%20S-1).pdf" TargetMode="External" /><Relationship Id="rId4" Type="http://schemas.openxmlformats.org/officeDocument/2006/relationships/hyperlink" Target="file://C:\Lain-lain\1.%20MoU\MoU%202011\1.%202011%20MoU%20dan%20PKS\00.%20Kerja%20Sama%20dengan%20Lembaga%20Pemerintah\04%20-%2000%202009%20PKS%20Prov%20Jawa%20Barat%20(Kesehatan%20S-1).pdf" TargetMode="External" /><Relationship Id="rId5" Type="http://schemas.openxmlformats.org/officeDocument/2006/relationships/hyperlink" Target="file://C:\Lain-lain\1.%20MoU\MoU%202011\1.%202011%20MoU%20dan%20PKS\00.%20Kerja%20Sama%20dengan%20Lembaga%20Pemerintah\04%20-%2000%20-%202009%20PKS%20Prov%20Jawa%20Barat%20(D-III%20Kebidanan%20Disdik).pdf" TargetMode="External" /><Relationship Id="rId6" Type="http://schemas.openxmlformats.org/officeDocument/2006/relationships/hyperlink" Target="file://C:\Lain-lain\1.%20MoU\MoU%202011\1.%202011%20MoU%20dan%20PKS\00.%20Kerja%20Sama%20dengan%20Lembaga%20Pemerintah\04%20-%2000%20-%202009%20PKS%20Prov%20Jawa%20Barat%20(D-III%20Kebidanan%20DIkmenti).pdf" TargetMode="External" /><Relationship Id="rId7" Type="http://schemas.openxmlformats.org/officeDocument/2006/relationships/hyperlink" Target="file://C:\Lain-lain\1.%20MoU\MoU%202011\1.%202011%20MoU%20dan%20PKS\00.%20Kerja%20Sama%20dengan%20Lembaga%20Pemerintah\06%20-%2000%20-%202007%20MoU%20Kabupaten%20Kuningan.pdf" TargetMode="External" /><Relationship Id="rId8" Type="http://schemas.openxmlformats.org/officeDocument/2006/relationships/hyperlink" Target="file://C:\Lain-lain\1.%20MoU\MoU%202011\1.%202011%20MoU%20dan%20PKS\00.%20Kerja%20Sama%20dengan%20Lembaga%20Pemerintah\07%20-%2000%20-%202007%20MoU%20Kab%20Karimun.pdf" TargetMode="External" /><Relationship Id="rId9" Type="http://schemas.openxmlformats.org/officeDocument/2006/relationships/hyperlink" Target="file://C:\Lain-lain\1.%20MoU\MoU%202011\1.%202011%20MoU%20dan%20PKS\00.%20Kerja%20Sama%20dengan%20Lembaga%20Pemerintah\08-%2000%20-%202007%20MoU%20Kab%20Tasikmalaya.pdf" TargetMode="External" /><Relationship Id="rId10" Type="http://schemas.openxmlformats.org/officeDocument/2006/relationships/hyperlink" Target="file://C:\Lain-lain\1.%20MoU\MoU%202011\1.%202011%20MoU%20dan%20PKS\00.%20Kerja%20Sama%20dengan%20Lembaga%20Pemerintah\08%20-%2000%20-%202007%20PKS%20Kab%20Tasikmalaya%20%20(Penelitian).pdf" TargetMode="External" /><Relationship Id="rId11" Type="http://schemas.openxmlformats.org/officeDocument/2006/relationships/hyperlink" Target="file://C:\Lain-lain\1.%20MoU\MoU%202011\1.%202011%20MoU%20dan%20PKS\00.%20Kerja%20Sama%20dengan%20Lembaga%20Pemerintah\09%20-00%20-%202007%20MoU%20Kab%20Indramayu.pdf" TargetMode="External" /><Relationship Id="rId12" Type="http://schemas.openxmlformats.org/officeDocument/2006/relationships/hyperlink" Target="file://C:\Lain-lain\1.%20MoU\MoU%202011\1.%202011%20MoU%20dan%20PKS\00.%20Kerja%20Sama%20dengan%20Lembaga%20Pemerintah\10%20-%2000%20-%202007%20Kab%20Sorong.pdf" TargetMode="External" /><Relationship Id="rId13" Type="http://schemas.openxmlformats.org/officeDocument/2006/relationships/hyperlink" Target="file://C:\Lain-lain\1.%20MoU\MoU%202011\1.%202011%20MoU%20dan%20PKS\00.%20Kerja%20Sama%20dengan%20Lembaga%20Pemerintah\11%20-%2000%20-%202007%20MoU%20Kab%20Bengkulu%20Utara.pdf" TargetMode="External" /><Relationship Id="rId14" Type="http://schemas.openxmlformats.org/officeDocument/2006/relationships/hyperlink" Target="file://C:\Lain-lain\1.%20MoU\MoU%202011\1.%202011%20MoU%20dan%20PKS\00.%20Kerja%20Sama%20dengan%20Lembaga%20Pemerintah\12%20-%2000%20-%202008%20MoU%20Kab%20Subang.pdf" TargetMode="External" /><Relationship Id="rId15" Type="http://schemas.openxmlformats.org/officeDocument/2006/relationships/hyperlink" Target="file://C:\Lain-lain\1.%20MoU\MoU%202011\1.%202011%20MoU%20dan%20PKS\00.%20Kerja%20Sama%20dengan%20Lembaga%20Pemerintah\13-%2000%20-%202008%20MoU%20Kota%20Bandung.pdf" TargetMode="External" /><Relationship Id="rId16" Type="http://schemas.openxmlformats.org/officeDocument/2006/relationships/hyperlink" Target="file://C:\Lain-lain\1.%20MoU\MoU%202011\1.%202011%20MoU%20dan%20PKS\00.%20Kerja%20Sama%20dengan%20Lembaga%20Pemerintah\14%20-%2000%20-%202008%20MoU%20Kab%20Bandung%20Barat.pdf" TargetMode="External" /><Relationship Id="rId17" Type="http://schemas.openxmlformats.org/officeDocument/2006/relationships/hyperlink" Target="file://C:\Lain-lain\1.%20MoU\MoU%202011\1.%202011%20MoU%20dan%20PKS\00.%20Kerja%20Sama%20dengan%20Lembaga%20Pemerintah\14%20-%2000%20-%202008%20PKS%20Kab%20Bandung%20Barat.pdf" TargetMode="External" /><Relationship Id="rId18" Type="http://schemas.openxmlformats.org/officeDocument/2006/relationships/hyperlink" Target="file://C:\Lain-lain\1.%20MoU\MoU%202011\1.%202011%20MoU%20dan%20PKS\00.%20Kerja%20Sama%20dengan%20Lembaga%20Pemerintah\15%20-%2000%20-%202008%20moU%20Kab%20Kepulauan%20Talaud.pdf" TargetMode="External" /><Relationship Id="rId19" Type="http://schemas.openxmlformats.org/officeDocument/2006/relationships/hyperlink" Target="file://C:\Lain-lain\1.%20MoU\MoU%202011\1.%202011%20MoU%20dan%20PKS\00.%20Kerja%20Sama%20dengan%20Lembaga%20Pemerintah\16%20-%2000%20-%202008%20MoU%20Kab%20Cianjur.pdf" TargetMode="External" /><Relationship Id="rId20" Type="http://schemas.openxmlformats.org/officeDocument/2006/relationships/hyperlink" Target="file://C:\Lain-lain\1.%20MoU\MoU%202011\1.%202011%20MoU%20dan%20PKS\00.%20Kerja%20Sama%20dengan%20Lembaga%20Pemerintah\17%20-%2000%20-%202008%20MoU%20Kota%20Bima.pdf" TargetMode="External" /><Relationship Id="rId21" Type="http://schemas.openxmlformats.org/officeDocument/2006/relationships/hyperlink" Target="file://C:\Lain-lain\1.%20MoU\MoU%202011\1.%202011%20MoU%20dan%20PKS\00.%20Kerja%20Sama%20dengan%20Lembaga%20Pemerintah\19%20-%2000%20-%202008%20MoU%20Kabuapten%20Ciamis.pdf" TargetMode="External" /><Relationship Id="rId22" Type="http://schemas.openxmlformats.org/officeDocument/2006/relationships/hyperlink" Target="file://C:\Lain-lain\1.%20MoU\MoU%202011\1.%202011%20MoU%20dan%20PKS\00.%20Kerja%20Sama%20dengan%20Lembaga%20Pemerintah\20%20-%2000%20-%202008%20MoU%20Kota%20Cilegon.pdf" TargetMode="External" /><Relationship Id="rId23" Type="http://schemas.openxmlformats.org/officeDocument/2006/relationships/hyperlink" Target="file://C:\Lain-lain\1.%20MoU\MoU%202011\1.%202011%20MoU%20dan%20PKS\00.%20Kerja%20Sama%20dengan%20Lembaga%20Pemerintah\21%20-%2000%20MoU%202008%20Kabupaten%20Serang.pdf" TargetMode="External" /><Relationship Id="rId24" Type="http://schemas.openxmlformats.org/officeDocument/2006/relationships/hyperlink" Target="file://C:\Lain-lain\1.%20MoU\MoU%202011\1.%202011%20MoU%20dan%20PKS\00.%20Kerja%20Sama%20dengan%20Lembaga%20Pemerintah\22%20-%2000%20MoU%202008%20Kabupaten%20Sukabumi.pdf" TargetMode="External" /><Relationship Id="rId25" Type="http://schemas.openxmlformats.org/officeDocument/2006/relationships/hyperlink" Target="file://C:\Lain-lain\1.%20MoU\MoU%202011\1.%202011%20MoU%20dan%20PKS\00.%20Kerja%20Sama%20dengan%20Lembaga%20Pemerintah\23%20-%2000%20MoU%202008%20Kota%20Sukabumi.pdf" TargetMode="External" /><Relationship Id="rId26" Type="http://schemas.openxmlformats.org/officeDocument/2006/relationships/hyperlink" Target="file://C:\Lain-lain\1.%20MoU\MoU%202011\1.%202011%20MoU%20dan%20PKS\00.%20Kerja%20Sama%20dengan%20Lembaga%20Pemerintah\24%20-%2000%20MoU%20Kabupaten%20Majalengka.pdf" TargetMode="External" /><Relationship Id="rId27" Type="http://schemas.openxmlformats.org/officeDocument/2006/relationships/hyperlink" Target="file://C:\Lain-lain\1.%20MoU\MoU%202011\1.%202011%20MoU%20dan%20PKS\00.%20Kerja%20Sama%20dengan%20Lembaga%20Pemerintah\25%20-%2000%20MoU%20Kabupaten%20Karawang.pdf" TargetMode="External" /><Relationship Id="rId28" Type="http://schemas.openxmlformats.org/officeDocument/2006/relationships/hyperlink" Target="file://C:\Users\redaktur\MoU%202011\1.%202011%20MoU%20dan%20PKS\00.%20Kerja%20Sama%20dengan%20Lembaga%20Pemerintah\Kota%20Depok%20MoU%2020120001.pdf" TargetMode="External" /><Relationship Id="rId29" Type="http://schemas.openxmlformats.org/officeDocument/2006/relationships/hyperlink" Target="file://C:\Lain-lain\1.%20MoU\MoU%202011\1.%202011%20MoU%20dan%20PKS\00.%20Kerja%20Sama%20dengan%20Lembaga%20Pemerintah\27%20-%2000%20MoU%20Provinsi%20Banten.pdf" TargetMode="External" /><Relationship Id="rId30" Type="http://schemas.openxmlformats.org/officeDocument/2006/relationships/hyperlink" Target="file://C:\Lain-lain\1.%20MoU\MoU%202011\1.%202011%20MoU%20dan%20PKS\00.%20Kerja%20Sama%20dengan%20Lembaga%20Pemerintah\28%20-%2000%20MoU%20kota%20bogor.pdf" TargetMode="External" /><Relationship Id="rId31" Type="http://schemas.openxmlformats.org/officeDocument/2006/relationships/hyperlink" Target="file://C:\Lain-lain\1.%20MoU\MoU%202011\1.%202011%20MoU%20dan%20PKS\00.%20Kerja%20Sama%20dengan%20Lembaga%20Pemerintah\29%20-%2000%20MoU%20Kabupaten%20Poso.pdf" TargetMode="External" /><Relationship Id="rId32" Type="http://schemas.openxmlformats.org/officeDocument/2006/relationships/hyperlink" Target="file://C:\Lain-lain\1.%20MoU\MoU%202011\1.%202011%20MoU%20dan%20PKS\00.%20Kerja%20Sama%20dengan%20Lembaga%20Pemerintah\30%20-%2000%20MoU%20Kabupaten%20Kepahiang.pdf" TargetMode="External" /><Relationship Id="rId33" Type="http://schemas.openxmlformats.org/officeDocument/2006/relationships/hyperlink" Target="file://C:\Lain-lain\1.%20MoU\MoU%202011\1.%202011%20MoU%20dan%20PKS\00.%20Kerja%20Sama%20dengan%20Lembaga%20Pemerintah\31%20-%2000%20MoU%20Kabupaten%20Mandailing%20Natal.pdf" TargetMode="External" /><Relationship Id="rId34" Type="http://schemas.openxmlformats.org/officeDocument/2006/relationships/hyperlink" Target="file://C:\Lain-lain\1.%20MoU\MoU%202011\1.%202011%20MoU%20dan%20PKS\00.%20Kerja%20Sama%20dengan%20Lembaga%20Pemerintah\32%20-%2000%20MoU%20Kota%20Bengkulu.pdf" TargetMode="External" /><Relationship Id="rId35" Type="http://schemas.openxmlformats.org/officeDocument/2006/relationships/hyperlink" Target="file://C:\Lain-lain\1.%20MoU\MoU%202011\1.%202011%20MoU%20dan%20PKS\00.%20Kerja%20Sama%20dengan%20Lembaga%20Pemerintah\33%20-%2000%20MoU%20Kabupaten%20Bima.pdf" TargetMode="External" /><Relationship Id="rId36" Type="http://schemas.openxmlformats.org/officeDocument/2006/relationships/hyperlink" Target="file://C:\Lain-lain\1.%20MoU\MoU%202011\1.%202011%20MoU%20dan%20PKS\00.%20Kerja%20Sama%20dengan%20Lembaga%20Pemerintah\34%20-%2000%20MoU%20Kabuapten%20Padang%20Lawas%20Utara.pdf" TargetMode="External" /><Relationship Id="rId37" Type="http://schemas.openxmlformats.org/officeDocument/2006/relationships/hyperlink" Target="file://C:\Lain-lain\1.%20MoU\MoU%202011\1.%202011%20MoU%20dan%20PKS\00.%20Kerja%20Sama%20dengan%20Lembaga%20Pemerintah\35%20-%2000%20MoU%20Kabupaten%20Nias%20Selatan.pdf" TargetMode="External" /><Relationship Id="rId38" Type="http://schemas.openxmlformats.org/officeDocument/2006/relationships/hyperlink" Target="file://C:\Lain-lain\1.%20MoU\MoU%202011\1.%202011%20MoU%20dan%20PKS\00.%20Kerja%20Sama%20dengan%20Lembaga%20Pemerintah\36%20-%2000%20MoU%20Provinsi%20Maluku%20Utara.pdf" TargetMode="External" /><Relationship Id="rId39" Type="http://schemas.openxmlformats.org/officeDocument/2006/relationships/hyperlink" Target="file://C:\Lain-lain\1.%20MoU\MoU%202011\1.%202011%20MoU%20dan%20PKS\00.%20Kerja%20Sama%20dengan%20Lembaga%20Pemerintah\37%20-%2000%20MoU%20Kota%20Tanjung%20Balai.pdf" TargetMode="External" /><Relationship Id="rId40" Type="http://schemas.openxmlformats.org/officeDocument/2006/relationships/hyperlink" Target="file://C:\Lain-lain\1.%20MoU\MoU%202011\1.%202011%20MoU%20dan%20PKS\00.%20Kerja%20Sama%20dengan%20Lembaga%20Pemerintah\38%20-%2000%20MoU%20Kabupaten%20Kepulauan%20Anambas.pdf" TargetMode="External" /><Relationship Id="rId41" Type="http://schemas.openxmlformats.org/officeDocument/2006/relationships/hyperlink" Target="file://C:\Lain-lain\1.%20MoU\MoU%202011\1.%202011%20MoU%20dan%20PKS\00.%20Kerja%20Sama%20dengan%20Lembaga%20Pemerintah\39%20-%2000%20MoU%20Kabupaten%20Belitung.pdf" TargetMode="External" /><Relationship Id="rId42" Type="http://schemas.openxmlformats.org/officeDocument/2006/relationships/hyperlink" Target="file://C:\Lain-lain\1.%20MoU\MoU%202011\1.%202011%20MoU%20dan%20PKS\00.%20Kerja%20Sama%20dengan%20Lembaga%20Pemerintah\40%20-%2000%20MoU%20Kabupaten%20Labuhan%20Batu%20Utara.pdf" TargetMode="External" /><Relationship Id="rId43" Type="http://schemas.openxmlformats.org/officeDocument/2006/relationships/hyperlink" Target="file://C:\Lain-lain\1.%20MoU\MoU%202011\1.%202011%20MoU%20dan%20PKS\00.%20Kerja%20Sama%20dengan%20Lembaga%20Pemerintah\41%20-%2000%20MoU%202010%20Kabupaten%20Batu%20Bara.pdf" TargetMode="External" /><Relationship Id="rId44" Type="http://schemas.openxmlformats.org/officeDocument/2006/relationships/hyperlink" Target="file://C:\Lain-lain\1.%20MoU\MoU%202011\1.%202011%20MoU%20dan%20PKS\00.%20Kerja%20Sama%20dengan%20Lembaga%20Pemerintah\42%20-%2000%20MoU%202010%20Kabupaten%20Labuhanbatu%20Selatan.pdf" TargetMode="External" /><Relationship Id="rId45" Type="http://schemas.openxmlformats.org/officeDocument/2006/relationships/hyperlink" Target="file://C:\Lain-lain\1.%20MoU\MoU%202011\1.%202011%20MoU%20dan%20PKS\00.%20Kerja%20Sama%20dengan%20Lembaga%20Pemerintah\44%20-%2000%20MoU%202010%20Kabupaten%20Dompu.pdf" TargetMode="External" /><Relationship Id="rId46" Type="http://schemas.openxmlformats.org/officeDocument/2006/relationships/hyperlink" Target="file://C:\Lain-lain\1.%20MoU\MoU%202011\1.%202011%20MoU%20dan%20PKS\00.%20Kerja%20Sama%20dengan%20Lembaga%20Pemerintah\45%20-%2000%20MoU%202010%20Kota%20Sibolga.pdf" TargetMode="External" /><Relationship Id="rId47" Type="http://schemas.openxmlformats.org/officeDocument/2006/relationships/hyperlink" Target="file://C:\Lain-lain\1.%20MoU\MoU%202011\1.%202011%20MoU%20dan%20PKS\00.%20Kerja%20Sama%20dengan%20Lembaga%20Pemerintah\53%20-%2000%20MoU%202010%20Garuda%20Indonesia%20(Direktur%20SDM%20dan%20Umum).pdf" TargetMode="External" /><Relationship Id="rId48" Type="http://schemas.openxmlformats.org/officeDocument/2006/relationships/hyperlink" Target="file://C:\Lain-lain\1.%20MoU\MoU%202011\1.%202011%20MoU%20dan%20PKS\00.%20Kerja%20Sama%20dengan%20Lembaga%20Pemerintah\56%20-%2000%20MoU%20Komisi%20Pemberantasan%20Korupsi.pdf" TargetMode="External" /><Relationship Id="rId49" Type="http://schemas.openxmlformats.org/officeDocument/2006/relationships/hyperlink" Target="file://C:\Lain-lain\1.%20MoU\MoU%202011\1.%202011%20MoU%20dan%20PKS\00.%20Kerja%20Sama%20dengan%20Lembaga%20Pemerintah\56%20-%2000%20PKS%20Komisi%20Pemberantasan%20Korupsi.pdf" TargetMode="External" /><Relationship Id="rId50" Type="http://schemas.openxmlformats.org/officeDocument/2006/relationships/hyperlink" Target="file://C:\Lain-lain\1.%20MoU\MoU%202011\1.%202011%20MoU%20dan%20PKS\00.%20Kerja%20Sama%20dengan%20Lembaga%20Pemerintah\57%20-%2000%20MoU%202007%20Bdan%20Pertanahan%20Nasional.pdf" TargetMode="External" /><Relationship Id="rId51" Type="http://schemas.openxmlformats.org/officeDocument/2006/relationships/hyperlink" Target="file://C:\Lain-lain\1.%20MoU\MoU%202011\1.%202011%20MoU%20dan%20PKS\00.%20Kerja%20Sama%20dengan%20Lembaga%20Pemerintah\58%20-%2000%20MoU%202007%20Pusat%20Bahasa%20Departemen%20Pendidikan%20Nasional.pdf" TargetMode="External" /><Relationship Id="rId52" Type="http://schemas.openxmlformats.org/officeDocument/2006/relationships/hyperlink" Target="file://C:\Lain-lain\1.%20MoU\MoU%202011\1.%202011%20MoU%20dan%20PKS\00.%20Kerja%20Sama%20dengan%20Lembaga%20Pemerintah\59%20-%2000%20MoU%202007%20Pupuk%20Sriwidjaja.pdf" TargetMode="External" /><Relationship Id="rId53" Type="http://schemas.openxmlformats.org/officeDocument/2006/relationships/hyperlink" Target="file://C:\Lain-lain\1.%20MoU\MoU%202011\1.%202011%20MoU%20dan%20PKS\00.%20Kerja%20Sama%20dengan%20Lembaga%20Pemerintah\61%20-%2000%20MoU%202007%20Bank%20Jabar%20Banten.pdf" TargetMode="External" /><Relationship Id="rId54" Type="http://schemas.openxmlformats.org/officeDocument/2006/relationships/hyperlink" Target="file://C:\Lain-lain\1.%20MoU\MoU%202011\1.%202011%20MoU%20dan%20PKS\00.%20Kerja%20Sama%20dengan%20Lembaga%20Pemerintah\61%20-%2000%20PKS%202007%20Bank%20Jabar%20Layanan%20Jasa%20perbankan.pdf" TargetMode="External" /><Relationship Id="rId55" Type="http://schemas.openxmlformats.org/officeDocument/2006/relationships/hyperlink" Target="file://C:\Lain-lain\1.%20MoU\MoU%202011\1.%202011%20MoU%20dan%20PKS\00.%20Kerja%20Sama%20dengan%20Lembaga%20Pemerintah\61%20-%2000%20PKS%202009%20Bank%20Jabar%20Smart%20Campus.pdf" TargetMode="External" /><Relationship Id="rId56" Type="http://schemas.openxmlformats.org/officeDocument/2006/relationships/hyperlink" Target="file://C:\Lain-lain\1.%20MoU\MoU%202011\1.%202011%20MoU%20dan%20PKS\00.%20Kerja%20Sama%20dengan%20Lembaga%20Pemerintah\61%20-%2000%20PKS%202009%20Bank%20Jabar%20Kredit%20Laptop.pdf" TargetMode="External" /><Relationship Id="rId57" Type="http://schemas.openxmlformats.org/officeDocument/2006/relationships/hyperlink" Target="file://C:\Lain-lain\1.%20MoU\MoU%202011\1.%202011%20MoU%20dan%20PKS\00.%20Kerja%20Sama%20dengan%20Lembaga%20Pemerintah\61%20-%2000%20PKS%202010%20Bank%20Jabar%20PIN%20Smup%202011.pdf" TargetMode="External" /><Relationship Id="rId58" Type="http://schemas.openxmlformats.org/officeDocument/2006/relationships/hyperlink" Target="file://C:\Lain-lain\1.%20MoU\MoU%202011\1.%202011%20MoU%20dan%20PKS\00.%20Kerja%20Sama%20dengan%20Lembaga%20Pemerintah\62%20-%2000%20MoU%202007%20Dirjen%20Pajak%20Departemen%20Keuangan.pdf" TargetMode="External" /><Relationship Id="rId59" Type="http://schemas.openxmlformats.org/officeDocument/2006/relationships/hyperlink" Target="file://C:\Lain-lain\1.%20MoU\MoU%202011\1.%202011%20MoU%20dan%20PKS\00.%20Kerja%20Sama%20dengan%20Lembaga%20Pemerintah\62%20-%2000%20PKS%202007%20Dirjen%20Pajak%20Dep%20Keu%20(Tax%20Centre).pdf" TargetMode="External" /><Relationship Id="rId60" Type="http://schemas.openxmlformats.org/officeDocument/2006/relationships/hyperlink" Target="file://C:\Lain-lain\1.%20MoU\MoU%202011\1.%202011%20MoU%20dan%20PKS\00.%20Kerja%20Sama%20dengan%20Lembaga%20Pemerintah\63%20-%2000%20MoU%202007%20Badan%20Pengawas%20Obat%20dan%20Makanan.pdf" TargetMode="External" /><Relationship Id="rId61" Type="http://schemas.openxmlformats.org/officeDocument/2006/relationships/hyperlink" Target="file://C:\Lain-lain\1.%20MoU\MoU%202011\1.%202011%20MoU%20dan%20PKS\00.%20Kerja%20Sama%20dengan%20Lembaga%20Pemerintah\60%20-%2000%20MoU%202007%20Taspen.pdf" TargetMode="External" /><Relationship Id="rId62" Type="http://schemas.openxmlformats.org/officeDocument/2006/relationships/hyperlink" Target="file://C:\Lain-lain\1.%20MoU\MoU%202011\1.%202011%20MoU%20dan%20PKS\00.%20Kerja%20Sama%20dengan%20Lembaga%20Pemerintah\60%20-%2000%20PKS%202007%20Taspen.pdf" TargetMode="External" /><Relationship Id="rId63" Type="http://schemas.openxmlformats.org/officeDocument/2006/relationships/hyperlink" Target="file://C:\Lain-lain\1.%20MoU\MoU%202011\1.%202011%20MoU%20dan%20PKS\00.%20Kerja%20Sama%20dengan%20Lembaga%20Pemerintah\64%20-%2000%20MoU%202007%20Gubernur%20Bank%20Indonesia.pdf" TargetMode="External" /><Relationship Id="rId64" Type="http://schemas.openxmlformats.org/officeDocument/2006/relationships/hyperlink" Target="file://C:\Lain-lain\1.%20MoU\MoU%202011\1.%202011%20MoU%20dan%20PKS\00.%20Kerja%20Sama%20dengan%20Lembaga%20Pemerintah\65%20-%2000%20PKS%202007%20Perusahaan%20Gas%20Negara.pdf" TargetMode="External" /><Relationship Id="rId65" Type="http://schemas.openxmlformats.org/officeDocument/2006/relationships/hyperlink" Target="file://C:\Lain-lain\1.%20MoU\MoU%202011\1.%202011%20MoU%20dan%20PKS\00.%20Kerja%20Sama%20dengan%20Lembaga%20Pemerintah\66%20-%2000%20MoU%201963%20Bank%20Negara%20Indonesia.pdf" TargetMode="External" /><Relationship Id="rId66" Type="http://schemas.openxmlformats.org/officeDocument/2006/relationships/hyperlink" Target="file://C:\Lain-lain\1.%20MoU\MoU%202011\1.%202011%20MoU%20dan%20PKS\00.%20Kerja%20Sama%20dengan%20Lembaga%20Pemerintah\66%20-%2000%20ADD%201992%20Bank%20Negara%20Indonesia%20Pengunaan%20Tanah%20dan%20bangunan.pdf" TargetMode="External" /><Relationship Id="rId67" Type="http://schemas.openxmlformats.org/officeDocument/2006/relationships/hyperlink" Target="file://C:\Lain-lain\1.%20MoU\MoU%202011\1.%202011%20MoU%20dan%20PKS\00.%20Kerja%20Sama%20dengan%20Lembaga%20Pemerintah\66%20-%2000%20PKS%202006%20Bank%20Negara%20Indonesia%20membangun%20dan%20menggunakan%20Gedung.pdf" TargetMode="External" /><Relationship Id="rId68" Type="http://schemas.openxmlformats.org/officeDocument/2006/relationships/hyperlink" Target="file://C:\Lain-lain\1.%20MoU\MoU%202011\1.%202011%20MoU%20dan%20PKS\00.%20Kerja%20Sama%20dengan%20Lembaga%20Pemerintah\66%20-%2000%20PKS%202010%20Bank%20Negara%20Indonesia%20(Penerbitan%20Pengelolaan%20Kartu%20Unpad)).pdf" TargetMode="External" /><Relationship Id="rId69" Type="http://schemas.openxmlformats.org/officeDocument/2006/relationships/hyperlink" Target="file://C:\Lain-lain\1.%20MoU\MoU%202011\1.%202011%20MoU%20dan%20PKS\00.%20Kerja%20Sama%20dengan%20Lembaga%20Pemerintah\67%20-%2000%20MoU%202008%20Badan%20Pemeriksa%20Keuangan.pdf" TargetMode="External" /><Relationship Id="rId70" Type="http://schemas.openxmlformats.org/officeDocument/2006/relationships/hyperlink" Target="file://C:\Lain-lain\1.%20MoU\MoU%202011\1.%202011%20MoU%20dan%20PKS\00.%20Kerja%20Sama%20dengan%20Lembaga%20Pemerintah\68%20-%2000%20MoU%202008%20Badan%20Tenaga%20Nuklir%20Indonesia%20(Batan).pdf" TargetMode="External" /><Relationship Id="rId71" Type="http://schemas.openxmlformats.org/officeDocument/2006/relationships/hyperlink" Target="file://C:\Lain-lain\1.%20MoU\MoU%202011\1.%202011%20MoU%20dan%20PKS\00.%20Kerja%20Sama%20dengan%20Lembaga%20Pemerintah\69%20-%2000%20MoU%202008%20PLN%20Persero%20%20(General%20Manager).pdf" TargetMode="External" /><Relationship Id="rId72" Type="http://schemas.openxmlformats.org/officeDocument/2006/relationships/hyperlink" Target="file://C:\Lain-lain\1.%20MoU\MoU%202011\1.%202011%20MoU%20dan%20PKS\00.%20Kerja%20Sama%20dengan%20Lembaga%20Pemerintah\69%20-%2000%20PKS%202010%20PLN%20Persero%20%20(Dir%20SDM%20dan%20Umum).pdf" TargetMode="External" /><Relationship Id="rId73" Type="http://schemas.openxmlformats.org/officeDocument/2006/relationships/hyperlink" Target="file://C:\Lain-lain\1.%20MoU\MoU%202011\1.%202011%20MoU%20dan%20PKS\00.%20Kerja%20Sama%20dengan%20Lembaga%20Pemerintah\70%20-%2000%20PKS%202008%20BTN%20Persero%20(Fasilitas%20Kredit%20Ringan%20Batara).pdf" TargetMode="External" /><Relationship Id="rId74" Type="http://schemas.openxmlformats.org/officeDocument/2006/relationships/hyperlink" Target="file://C:\Lain-lain\1.%20MoU\MoU%202011\1.%202011%20MoU%20dan%20PKS\00.%20Kerja%20Sama%20dengan%20Lembaga%20Pemerintah\70%20-%2000%20PKS%202011%20BTN%20Persero%20(PIN%20Smup%202011).pdf" TargetMode="External" /><Relationship Id="rId75" Type="http://schemas.openxmlformats.org/officeDocument/2006/relationships/hyperlink" Target="file://C:\Lain-lain\1.%20MoU\MoU%202011\1.%202011%20MoU%20dan%20PKS\00.%20Kerja%20Sama%20dengan%20Lembaga%20Pemerintah\70%20-%2000%20PKS%202010%20BTN%20Persero%20(Galeri%20ATM).pdf" TargetMode="External" /><Relationship Id="rId76" Type="http://schemas.openxmlformats.org/officeDocument/2006/relationships/hyperlink" Target="file://C:\Lain-lain\1.%20MoU\MoU%202011\1.%202011%20MoU%20dan%20PKS\00.%20Kerja%20Sama%20dengan%20Lembaga%20Pemerintah\71%20-%2000%20MoU%202008%20Kementerian%20Negara%20Riset%20dan%20Teknologi.pdf" TargetMode="External" /><Relationship Id="rId77" Type="http://schemas.openxmlformats.org/officeDocument/2006/relationships/hyperlink" Target="file://C:\Lain-lain\1.%20MoU\MoU%202011\1.%202011%20MoU%20dan%20PKS\00.%20Kerja%20Sama%20dengan%20Lembaga%20Pemerintah\72%20-%2000%20MoU%202008%20Mahkamah%20Konstitusi.pdf" TargetMode="External" /><Relationship Id="rId78" Type="http://schemas.openxmlformats.org/officeDocument/2006/relationships/hyperlink" Target="file://C:\Lain-lain\1.%20MoU\MoU%202011\1.%202011%20MoU%20dan%20PKS\00.%20Kerja%20Sama%20dengan%20Lembaga%20Pemerintah\73%20-%2000%20MoU%202008%20BPP%20Perhumas.pdf" TargetMode="External" /><Relationship Id="rId79" Type="http://schemas.openxmlformats.org/officeDocument/2006/relationships/hyperlink" Target="file://C:\Lain-lain\1.%20MoU\MoU%202011\1.%202011%20MoU%20dan%20PKS\00.%20Kerja%20Sama%20dengan%20Lembaga%20Pemerintah\74%20-%2000%20PKS%202008%20Bank%20Mandiri%20(Dana%20Talangan%20Pendidikan).pdf" TargetMode="External" /><Relationship Id="rId80" Type="http://schemas.openxmlformats.org/officeDocument/2006/relationships/hyperlink" Target="file://C:\Lain-lain\1.%20MoU\MoU%202011\1.%202011%20MoU%20dan%20PKS\00.%20Kerja%20Sama%20dengan%20Lembaga%20Pemerintah\74%20-%2000%20PKS%202008%20Bank%20Mandiri%20(Program%20Bina%20Lingkungan).pdf" TargetMode="External" /><Relationship Id="rId81" Type="http://schemas.openxmlformats.org/officeDocument/2006/relationships/hyperlink" Target="file://C:\Lain-lain\1.%20MoU\MoU%202011\1.%202011%20MoU%20dan%20PKS\00.%20Kerja%20Sama%20dengan%20Lembaga%20Pemerintah\76%20-%2000%20MoU%202008%20BPPT.pdf" TargetMode="External" /><Relationship Id="rId82" Type="http://schemas.openxmlformats.org/officeDocument/2006/relationships/hyperlink" Target="file://C:\Lain-lain\1.%20MoU\MoU%202011\1.%202011%20MoU%20dan%20PKS\00.%20Kerja%20Sama%20dengan%20Lembaga%20Pemerintah\77%20-%2000%20MoU%202008%20Badan%20Pengawas%20Keuangan%20dan%20Pembangunan.pdf" TargetMode="External" /><Relationship Id="rId83" Type="http://schemas.openxmlformats.org/officeDocument/2006/relationships/hyperlink" Target="file://C:\Lain-lain\1.%20MoU\MoU%202011\1.%202011%20MoU%20dan%20PKS\00.%20Kerja%20Sama%20dengan%20Lembaga%20Pemerintah\78%20-%2000%20MoU%202008%20Departemen%20Kelautan%20dan%20Perikanan.pdf" TargetMode="External" /><Relationship Id="rId84" Type="http://schemas.openxmlformats.org/officeDocument/2006/relationships/hyperlink" Target="file://C:\Lain-lain\1.%20MoU\MoU%202011\1.%202011%20MoU%20dan%20PKS\00.%20Kerja%20Sama%20dengan%20Lembaga%20Pemerintah\79%20-%2000%20MoU%202008%20Perpustakaan%20Nasional.pdf" TargetMode="External" /><Relationship Id="rId85" Type="http://schemas.openxmlformats.org/officeDocument/2006/relationships/hyperlink" Target="file://C:\Lain-lain\1.%20MoU\MoU%202011\1.%202011%20MoU%20dan%20PKS\00.%20Kerja%20Sama%20dengan%20Lembaga%20Pemerintah\80%20-%2000%20MoU%202009%20Bank%20Rakyat%20Indonesia.pdf" TargetMode="External" /><Relationship Id="rId86" Type="http://schemas.openxmlformats.org/officeDocument/2006/relationships/hyperlink" Target="file://C:\Lain-lain\1.%20MoU\MoU%202011\1.%202011%20MoU%20dan%20PKS\00.%20Kerja%20Sama%20dengan%20Lembaga%20Pemerintah\80%20-%2000%20PKS%202011%20Bank%20Rakyat%20Indonesia%20(PIN%20SMUP).pdf" TargetMode="External" /><Relationship Id="rId87" Type="http://schemas.openxmlformats.org/officeDocument/2006/relationships/hyperlink" Target="file://C:\Lain-lain\1.%20MoU\MoU%202011\1.%202011%20MoU%20dan%20PKS\00.%20Kerja%20Sama%20dengan%20Lembaga%20Pemerintah\55%20-%2000%20MoU%202008%20Menteri%20Kebudayaan%20dan%20Pariwisata.pdf" TargetMode="External" /><Relationship Id="rId88" Type="http://schemas.openxmlformats.org/officeDocument/2006/relationships/hyperlink" Target="file://C:\Lain-lain\1.%20MoU\MoU%202011\1.%202011%20MoU%20dan%20PKS\00.%20Kerja%20Sama%20dengan%20Lembaga%20Pemerintah\81%20-%2000%20MoU%202009%20Bank%20Bukopin.pdf" TargetMode="External" /><Relationship Id="rId89" Type="http://schemas.openxmlformats.org/officeDocument/2006/relationships/hyperlink" Target="file://C:\Lain-lain\1.%20MoU\MoU%202011\1.%202011%20MoU%20dan%20PKS\00.%20Kerja%20Sama%20dengan%20Lembaga%20Pemerintah\81%20-%2000%20PKS%202009%20Bank%20Bukopin.pdf" TargetMode="External" /><Relationship Id="rId90" Type="http://schemas.openxmlformats.org/officeDocument/2006/relationships/hyperlink" Target="file://C:\Lain-lain\1.%20MoU\MoU%202011\1.%202011%20MoU%20dan%20PKS\00.%20Kerja%20Sama%20dengan%20Lembaga%20Pemerintah\82%20-%2000%20MoU%202006%20MoU%20Departemen%20Keuangan%20RI.pdf" TargetMode="External" /><Relationship Id="rId91" Type="http://schemas.openxmlformats.org/officeDocument/2006/relationships/hyperlink" Target="file://C:\Lain-lain\1.%20MoU\MoU%202011\1.%202011%20MoU%20dan%20PKS\00.%20Kerja%20Sama%20dengan%20Lembaga%20Pemerintah\83%20-%2000%20MoU%202009%20MoU%20PT%20Timah.pdf" TargetMode="External" /><Relationship Id="rId92" Type="http://schemas.openxmlformats.org/officeDocument/2006/relationships/hyperlink" Target="file://C:\Lain-lain\1.%20MoU\MoU%202011\1.%202011%20MoU%20dan%20PKS\00.%20Kerja%20Sama%20dengan%20Lembaga%20Pemerintah\84%20-%2000%20MoU%202009%20PT%20Kalbe%20Farma.pdf" TargetMode="External" /><Relationship Id="rId93" Type="http://schemas.openxmlformats.org/officeDocument/2006/relationships/hyperlink" Target="file://C:\Lain-lain\1.%20MoU\MoU%202011\1.%202011%20MoU%20dan%20PKS\00.%20Kerja%20Sama%20dengan%20Lembaga%20Pemerintah\84%20-%2000%20PKS%202009%20PT%20Kalbe%20Farma.pdf" TargetMode="External" /><Relationship Id="rId94" Type="http://schemas.openxmlformats.org/officeDocument/2006/relationships/hyperlink" Target="file://C:\Lain-lain\1.%20MoU\MoU%202011\1.%202011%20MoU%20dan%20PKS\00.%20Kerja%20Sama%20dengan%20Lembaga%20Pemerintah\85%20-%2000%20ADD%202009%20%20Dinas%20Kes%20kab%20Sumedang.pdf" TargetMode="External" /><Relationship Id="rId95" Type="http://schemas.openxmlformats.org/officeDocument/2006/relationships/hyperlink" Target="file://C:\Lain-lain\1.%20MoU\MoU%202011\1.%202011%20MoU%20dan%20PKS\00.%20Kerja%20Sama%20dengan%20Lembaga%20Pemerintah\86%20-%2000%20MoU%202009%20Badan%20SAR%20Nasional.pdf" TargetMode="External" /><Relationship Id="rId96" Type="http://schemas.openxmlformats.org/officeDocument/2006/relationships/hyperlink" Target="file://C:\Lain-lain\1.%20MoU\MoU%202011\1.%202011%20MoU%20dan%20PKS\00.%20Kerja%20Sama%20dengan%20Lembaga%20Pemerintah\87%20-%2000%20PKS%202009%20Dir%20Jen%20Pen%20tinggi%20Depdiknas.pdf" TargetMode="External" /><Relationship Id="rId97" Type="http://schemas.openxmlformats.org/officeDocument/2006/relationships/hyperlink" Target="file://C:\Lain-lain\1.%20MoU\MoU%202011\1.%202011%20MoU%20dan%20PKS\00.%20Kerja%20Sama%20dengan%20Lembaga%20Pemerintah\88%20-%2000%20MoU%202009%20Departemen%20Luar%20Negeri%20RI.pdf" TargetMode="External" /><Relationship Id="rId98" Type="http://schemas.openxmlformats.org/officeDocument/2006/relationships/hyperlink" Target="file://C:\Lain-lain\1.%20MoU\MoU%202011\1.%202011%20MoU%20dan%20PKS\00.%20Kerja%20Sama%20dengan%20Lembaga%20Pemerintah\89%20-%2000%20MoU%202010%20HAKI.pdf" TargetMode="External" /><Relationship Id="rId99" Type="http://schemas.openxmlformats.org/officeDocument/2006/relationships/hyperlink" Target="file://C:\Lain-lain\1.%20MoU\MoU%202011\1.%202011%20MoU%20dan%20PKS\00.%20Kerja%20Sama%20dengan%20Lembaga%20Pemerintah\90%20-%2000%20MoU%202010%20Dinas%20Komunikasi%20Informasi.pdf" TargetMode="External" /><Relationship Id="rId100" Type="http://schemas.openxmlformats.org/officeDocument/2006/relationships/hyperlink" Target="file://C:\Lain-lain\1.%20MoU\MoU%202011\1.%202011%20MoU%20dan%20PKS\00.%20Kerja%20Sama%20dengan%20Lembaga%20Pemerintah\91%20-%2000%20MoU%202010%20PPATK.pdf" TargetMode="External" /><Relationship Id="rId101" Type="http://schemas.openxmlformats.org/officeDocument/2006/relationships/hyperlink" Target="file://C:\Lain-lain\1.%20MoU\MoU%202011\1.%202011%20MoU%20dan%20PKS\00.%20Kerja%20Sama%20dengan%20Lembaga%20Pemerintah\91%20-%2000%20PKS%202010%20PPATK.pdf" TargetMode="External" /><Relationship Id="rId102" Type="http://schemas.openxmlformats.org/officeDocument/2006/relationships/hyperlink" Target="file://C:\Lain-lain\1.%20MoU\MoU%202011\1.%202011%20MoU%20dan%20PKS\00.%20Kerja%20Sama%20dengan%20Lembaga%20Pemerintah\92%20-%2000%20MoU%202010%20Kepolisian%20Negara%20RI.pdf" TargetMode="External" /><Relationship Id="rId103" Type="http://schemas.openxmlformats.org/officeDocument/2006/relationships/hyperlink" Target="file://C:\Lain-lain\1.%20MoU\MoU%202011\1.%202011%20MoU%20dan%20PKS\00.%20Kerja%20Sama%20dengan%20Lembaga%20Pemerintah\93%20-%2000%20MoU%202010%20BKPM.pdf" TargetMode="External" /><Relationship Id="rId104" Type="http://schemas.openxmlformats.org/officeDocument/2006/relationships/hyperlink" Target="file://C:\Lain-lain\1.%20MoU\MoU%202011\1.%202011%20MoU%20dan%20PKS\00.%20Kerja%20Sama%20dengan%20Lembaga%20Pemerintah\66%20-%2000%20PKS%202011%20BNI%20(PIN%20Smup).pdf" TargetMode="External" /><Relationship Id="rId105" Type="http://schemas.openxmlformats.org/officeDocument/2006/relationships/hyperlink" Target="file://C:\Lain-lain\1.%20MoU\MoU%202011\1.%202011%20MoU%20dan%20PKS\00.%20Kerja%20Sama%20dengan%20Lembaga%20Pemerintah\74%20-%2000%20PKS%202011%20Bank%20Mandiri%20(PIN%20Smup%202011).pdf" TargetMode="External" /><Relationship Id="rId106" Type="http://schemas.openxmlformats.org/officeDocument/2006/relationships/hyperlink" Target="file://C:\Lain-lain\1.%20MoU\MoU%202011\1.%202011%20MoU%20dan%20PKS\00.%20Kerja%20Sama%20dengan%20Lembaga%20Pemerintah\96%20-%2000%20PKS%20Din%20Perik%20&amp;%20kelaut%20Jabar%202011.pdf" TargetMode="External" /><Relationship Id="rId107" Type="http://schemas.openxmlformats.org/officeDocument/2006/relationships/hyperlink" Target="file://C:\Lain-lain\1.%20MoU\MoU%202011\1.%202011%20MoU%20dan%20PKS\00.%20Kerja%20Sama%20dengan%20Lembaga%20Pemerintah\97%20-%2000%20-%202011%20MoU%20Provinsi%20Kepulauan%20Riau.pdf" TargetMode="External" /><Relationship Id="rId108" Type="http://schemas.openxmlformats.org/officeDocument/2006/relationships/hyperlink" Target="file://C:\Lain-lain\1.%20MoU\MoU%202011\1.%202011%20MoU%20dan%20PKS\00.%20Kerja%20Sama%20dengan%20Lembaga%20Pemerintah\99%20-%2000%20-%202011%20MoU%20TNI%20AU.pdf" TargetMode="External" /><Relationship Id="rId109" Type="http://schemas.openxmlformats.org/officeDocument/2006/relationships/hyperlink" Target="file://C:\Lain-lain\1.%20MoU\MoU%202011\1.%202011%20MoU%20dan%20PKS\00.%20Kerja%20Sama%20dengan%20Lembaga%20Pemerintah\100%20-%2000%20-%202011%20MoU%20Kota%20Banjar.pdf" TargetMode="External" /><Relationship Id="rId110" Type="http://schemas.openxmlformats.org/officeDocument/2006/relationships/hyperlink" Target="file://C:\Lain-lain\1.%20MoU\MoU%202011\1.%202011%20MoU%20dan%20PKS\00.%20Kerja%20Sama%20dengan%20Lembaga%20Pemerintah\101%20-%2000%20-%20MoU%202011%20Kab%20Sumedang.pdf" TargetMode="External" /><Relationship Id="rId111" Type="http://schemas.openxmlformats.org/officeDocument/2006/relationships/hyperlink" Target="file://C:\Lain-lain\1.%20MoU\MoU%202011\1.%202011%20MoU%20dan%20PKS\00.%20Kerja%20Sama%20dengan%20Lembaga%20Pemerintah\102%20-%2000%20-%20PKS%202008%20Rumah%20Sakit%20Mata%20Cicendo.pdf" TargetMode="External" /><Relationship Id="rId112" Type="http://schemas.openxmlformats.org/officeDocument/2006/relationships/hyperlink" Target="file://C:\Lain-lain\1.%20MoU\MoU%202011\1.%202011%20MoU%20dan%20PKS\00.%20Kerja%20Sama%20dengan%20Lembaga%20Pemerintah\103%20-%2000%20PKS%202009%20RSUD%20Kelas%20C%20Kab%20CIamis.pdf" TargetMode="External" /><Relationship Id="rId113" Type="http://schemas.openxmlformats.org/officeDocument/2006/relationships/hyperlink" Target="file://C:\Lain-lain\1.%20MoU\MoU%202011\1.%202011%20MoU%20dan%20PKS\00.%20Kerja%20Sama%20dengan%20Lembaga%20Pemerintah\103%20-%2000%20ADD%202009%20RSUD%20Kelas%20C%20Kab%20CIamis.pdf" TargetMode="External" /><Relationship Id="rId114" Type="http://schemas.openxmlformats.org/officeDocument/2006/relationships/hyperlink" Target="file://C:\Lain-lain\1.%20MoU\MoU%202011\1.%202011%20MoU%20dan%20PKS\00.%20Kerja%20Sama%20dengan%20Lembaga%20Pemerintah\104%20-%2000%20PKS%202009%20RSD%20R.%20Syamsudin%20SH%20Kota%20Sukabumi.pdf" TargetMode="External" /><Relationship Id="rId115" Type="http://schemas.openxmlformats.org/officeDocument/2006/relationships/hyperlink" Target="file://C:\Lain-lain\1.%20MoU\MoU%202011\1.%202011%20MoU%20dan%20PKS\00.%20Kerja%20Sama%20dengan%20Lembaga%20Pemerintah\105%20-%2000%20PKS%202009%20RSU%20Kota%20Tasikmalaya.pdf" TargetMode="External" /><Relationship Id="rId116" Type="http://schemas.openxmlformats.org/officeDocument/2006/relationships/hyperlink" Target="file://C:\Lain-lain\1.%20MoU\MoU%202011\1.%202011%20MoU%20dan%20PKS\00.%20Kerja%20Sama%20dengan%20Lembaga%20Pemerintah\106%20-%2000%20PKS%202009%20RS%20Bhayangkara%20Sartika.pdf" TargetMode="External" /><Relationship Id="rId117" Type="http://schemas.openxmlformats.org/officeDocument/2006/relationships/hyperlink" Target="file://C:\Lain-lain\1.%20MoU\MoU%202011\1.%202011%20MoU%20dan%20PKS\00.%20Kerja%20Sama%20dengan%20Lembaga%20Pemerintah\107%20-00%20ADD%202008%20RSU%20Kab%20Sumedang.pdf" TargetMode="External" /><Relationship Id="rId118" Type="http://schemas.openxmlformats.org/officeDocument/2006/relationships/hyperlink" Target="file://C:\Lain-lain\1.%20MoU\MoU%202011\1.%202011%20MoU%20dan%20PKS\00.%20Kerja%20Sama%20dengan%20Lembaga%20Pemerintah\108%20-%2000%20PKS%202009%20RSU%20Aceh.pdf" TargetMode="External" /><Relationship Id="rId119" Type="http://schemas.openxmlformats.org/officeDocument/2006/relationships/hyperlink" Target="file://C:\Lain-lain\1.%20MoU\MoU%202011\1.%202011%20MoU%20dan%20PKS\00.%20Kerja%20Sama%20dengan%20Lembaga%20Pemerintah\109%20-%2000%20%20ADD%20009%20RSU%20Kota%20Banjar.pdf" TargetMode="External" /><Relationship Id="rId120" Type="http://schemas.openxmlformats.org/officeDocument/2006/relationships/hyperlink" Target="file://C:\Lain-lain\1.%20MoU\MoU%202011\1.%202011%20MoU%20dan%20PKS\00.%20Kerja%20Sama%20dengan%20Lembaga%20Pemerintah\110%20-%2000%20ADD%202009%20RSU%20Kab%20Majalaya.pdf" TargetMode="External" /><Relationship Id="rId121" Type="http://schemas.openxmlformats.org/officeDocument/2006/relationships/hyperlink" Target="file://C:\Lain-lain\1.%20MoU\MoU%202011\1.%202011%20MoU%20dan%20PKS\00.%20Kerja%20Sama%20dengan%20Lembaga%20Pemerintah\111%20-%2000%20ADD%202009%20RSU%20Kab%20Cianjur.pdf" TargetMode="External" /><Relationship Id="rId122" Type="http://schemas.openxmlformats.org/officeDocument/2006/relationships/hyperlink" Target="file://C:\Lain-lain\1.%20MoU\MoU%202011\1.%202011%20MoU%20dan%20PKS\00.%20Kerja%20Sama%20dengan%20Lembaga%20Pemerintah\112%20-%2000%20ADD%202009%20RSU%20Kab%20Sumedang.pdf" TargetMode="External" /><Relationship Id="rId123" Type="http://schemas.openxmlformats.org/officeDocument/2006/relationships/hyperlink" Target="file://C:\Lain-lain\1.%20MoU\MoU%202011\1.%202011%20MoU%20dan%20PKS\00.%20Kerja%20Sama%20dengan%20Lembaga%20Pemerintah\113%20-%2000%20PKS%202010%20RS%20Paru%20Dr%20H%20A%20Rotinsulu.pdf" TargetMode="External" /><Relationship Id="rId124" Type="http://schemas.openxmlformats.org/officeDocument/2006/relationships/hyperlink" Target="file://C:\Lain-lain\1.%20MoU\MoU%202011\1.%202011%20MoU%20dan%20PKS\00.%20Kerja%20Sama%20dengan%20Lembaga%20Pemerintah\115%20-%2000%20MoU%202011%20Pedca.pdf" TargetMode="External" /><Relationship Id="rId125" Type="http://schemas.openxmlformats.org/officeDocument/2006/relationships/hyperlink" Target="file://C:\Lain-lain\1.%20MoU\MoU%202011\1.%202011%20MoU%20dan%20PKS\00.%20Kerja%20Sama%20dengan%20Lembaga%20Pemerintah\116%20-%2000%20MoU%202011%20PT%20Pupuk%20Kaltim.pdf" TargetMode="External" /><Relationship Id="rId126" Type="http://schemas.openxmlformats.org/officeDocument/2006/relationships/hyperlink" Target="file://C:\Lain-lain\1.%20MoU\MoU%202011\1.%202011%20MoU%20dan%20PKS\00.%20Kerja%20Sama%20dengan%20Lembaga%20Pemerintah\117%20-%2000%20MoU%202007%20Kota%20Cimahi.pdf" TargetMode="External" /><Relationship Id="rId127" Type="http://schemas.openxmlformats.org/officeDocument/2006/relationships/hyperlink" Target="file://C:\Lain-lain\1.%20MoU\MoU%202011\1.%202011%20MoU%20dan%20PKS\00.%20Kerja%20Sama%20dengan%20Lembaga%20Pemerintah\118%20-%2000%20MoU%202008%20Bukit%20Tinggi.pdf" TargetMode="External" /><Relationship Id="rId128" Type="http://schemas.openxmlformats.org/officeDocument/2006/relationships/hyperlink" Target="file://C:\Lain-lain\1.%20MoU\MoU%202011\1.%202011%20MoU%20dan%20PKS\00.%20Kerja%20Sama%20dengan%20Lembaga%20Pemerintah\118%20-%2000%20PKS%202008%20Bukit%20Tinggi.pdf" TargetMode="External" /><Relationship Id="rId129" Type="http://schemas.openxmlformats.org/officeDocument/2006/relationships/hyperlink" Target="file://C:\Lain-lain\1.%20MoU\MoU%202011\1.%202011%20MoU%20dan%20PKS\00.%20Kerja%20Sama%20dengan%20Lembaga%20Pemerintah\119%20-00%20MoU%202011%20SEAMOLEC.pdf" TargetMode="External" /><Relationship Id="rId130" Type="http://schemas.openxmlformats.org/officeDocument/2006/relationships/hyperlink" Target="file://C:\Lain-lain\1.%20MoU\MoU%202011\1.%202011%20MoU%20dan%20PKS\00.%20Kerja%20Sama%20dengan%20Lembaga%20Pemerintah\121%20-%2000%20MoU%202011%20TNI%20AL.pdf" TargetMode="External" /><Relationship Id="rId131" Type="http://schemas.openxmlformats.org/officeDocument/2006/relationships/hyperlink" Target="file://C:\Lain-lain\1.%20MoU\MoU%202011\1.%202011%20MoU%20dan%20PKS\00.%20Kerja%20Sama%20dengan%20Lembaga%20Pemerintah\122%20-%2000%20MoU%202011%20Pemerintah%20Kabupaten%20Bandung.pdf" TargetMode="External" /><Relationship Id="rId132" Type="http://schemas.openxmlformats.org/officeDocument/2006/relationships/hyperlink" Target="file://C:\Lain-lain\1.%20MoU\MoU%202011\1.%202011%20MoU%20dan%20PKS\00.%20Kerja%20Sama%20dengan%20Lembaga%20Pemerintah\123%20-%2000%20MoU%202011Kementerian%20Kes.pdf" TargetMode="External" /><Relationship Id="rId133" Type="http://schemas.openxmlformats.org/officeDocument/2006/relationships/hyperlink" Target="file://C:\Lain-lain\1.%20MoU\MoU%202011\1.%202011%20MoU%20dan%20PKS\00.%20Kerja%20Sama%20dengan%20Lembaga%20Pemerintah\124%20-%2000%20MoU%202011%20Kab%20Kotabaru%20.pdf" TargetMode="External" /><Relationship Id="rId134" Type="http://schemas.openxmlformats.org/officeDocument/2006/relationships/hyperlink" Target="file://C:\Lain-lain\1.%20MoU\MoU%202011\1.%202011%20MoU%20dan%20PKS\00.%20Kerja%20Sama%20dengan%20Lembaga%20Pemerintah\124%20-%2000%20MoU%202011%20Kab%20Muara%20Enim.pdf" TargetMode="External" /><Relationship Id="rId135" Type="http://schemas.openxmlformats.org/officeDocument/2006/relationships/hyperlink" Target="file://C:\Lain-lain\1.%20MoU\MoU%202011\1.%202011%20MoU%20dan%20PKS\00.%20Kerja%20Sama%20dengan%20Lembaga%20Pemerintah\125%20-%2000%20MoU%202011%20Batan,KimFar.pdf" TargetMode="External" /><Relationship Id="rId136" Type="http://schemas.openxmlformats.org/officeDocument/2006/relationships/hyperlink" Target="file://C:\Lain-lain\1.%20MoU\MoU%202011\1.%202011%20MoU%20dan%20PKS\00.%20Kerja%20Sama%20dengan%20Lembaga%20Pemerintah\126%20-%2000%20PKS%202011%20BNPP.pdf" TargetMode="External" /><Relationship Id="rId137" Type="http://schemas.openxmlformats.org/officeDocument/2006/relationships/hyperlink" Target="file://C:\Lain-lain\1.%20MoU\MoU%202011\1.%202011%20MoU%20dan%20PKS\00.%20Kerja%20Sama%20dengan%20Lembaga%20Pemerintah\127%20-%2000%20MoU%202011%20PT%20Badak%20NGL.pdf" TargetMode="External" /><Relationship Id="rId138" Type="http://schemas.openxmlformats.org/officeDocument/2006/relationships/hyperlink" Target="file://C:\Lain-lain\1.%20MoU\MoU%202011\1.%202011%20MoU%20dan%20PKS\00.%20Kerja%20Sama%20dengan%20Lembaga%20Pemerintah\61%20-%2000%20PKS%20BJB%202011%20Sponsorship.pdf" TargetMode="External" /><Relationship Id="rId139" Type="http://schemas.openxmlformats.org/officeDocument/2006/relationships/hyperlink" Target="file://C:\Lain-lain\1.%20MoU\MoU%202011\1.%202011%20MoU%20dan%20PKS\00.%20Kerja%20Sama%20dengan%20Lembaga%20Pemerintah\101%20-%2000%20MoU%202011%20Kab%20Sumedang.pdf" TargetMode="External" /><Relationship Id="rId140" Type="http://schemas.openxmlformats.org/officeDocument/2006/relationships/hyperlink" Target="file://C:\Lain-lain\1.%20MoU\MoU%202011\1.%202011%20MoU%20dan%20PKS\00.%20Kerja%20Sama%20dengan%20Lembaga%20Pemerintah\66%20-%2000%20PKS%202011%20Perbankan.pdf" TargetMode="External" /><Relationship Id="rId141" Type="http://schemas.openxmlformats.org/officeDocument/2006/relationships/hyperlink" Target="file://C:\Lain-lain\1.%20MoU\MoU%202011\1.%202011%20MoU%20dan%20PKS\00.%20Kerja%20Sama%20dengan%20Lembaga%20Pemerintah\114%20-%2000%20PKS%20RS%20Hasan%20Sadikin%20Bandung.pdf" TargetMode="External" /><Relationship Id="rId142" Type="http://schemas.openxmlformats.org/officeDocument/2006/relationships/hyperlink" Target="file://C:\Lain-lain\1.%20MoU\MoU%202011\1.%202011%20MoU%20dan%20PKS\00.%20Kerja%20Sama%20dengan%20Lembaga%20Pemerintah\114%20-%2000%20MoU%202011%20%20RSHS.pdf" TargetMode="External" /><Relationship Id="rId143" Type="http://schemas.openxmlformats.org/officeDocument/2006/relationships/hyperlink" Target="file://C:\Lain-lain\1.%20MoU\MoU%202011\1.%202011%20MoU%20dan%20PKS\00.%20Kerja%20Sama%20dengan%20Lembaga%20Pemerintah\129%20-%2000%20MoU%202011%20%20RS%20Cicendo.pdf" TargetMode="External" /><Relationship Id="rId144" Type="http://schemas.openxmlformats.org/officeDocument/2006/relationships/hyperlink" Target="file://C:\Lain-lain\1.%20MoU\MoU%202011\1.%202011%20MoU%20dan%20PKS\00.%20Kerja%20Sama%20dengan%20Lembaga%20Pemerintah\130%20-%2000%20MoU%202010%20RS%20Padjadjaran.pdf" TargetMode="External" /><Relationship Id="rId145" Type="http://schemas.openxmlformats.org/officeDocument/2006/relationships/hyperlink" Target="file://C:\Lain-lain\1.%20MoU\MoU%202011\1.%202011%20MoU%20dan%20PKS\00.%20Kerja%20Sama%20dengan%20Lembaga%20Pemerintah\55%20-%2000%20PKS%202010%20Sekjen%20kebud%20.pdf" TargetMode="External" /><Relationship Id="rId146" Type="http://schemas.openxmlformats.org/officeDocument/2006/relationships/hyperlink" Target="file://C:\Lain-lain\1.%20MoU\MoU%202011\1.%202011%20MoU%20dan%20PKS\00.%20Kerja%20Sama%20dengan%20Lembaga%20Pemerintah\131%20-%2000%20MoU%202010%20Hukum%20HAM.pdf" TargetMode="External" /><Relationship Id="rId147" Type="http://schemas.openxmlformats.org/officeDocument/2006/relationships/hyperlink" Target="file://C:\Lain-lain\1.%20MoU\MoU%202011\1.%202011%20MoU%20dan%20PKS\00.%20Kerja%20Sama%20dengan%20Lembaga%20Pemerintah\131%20-%2000%20PKS%202010%20Hukum%20HAM.pdf" TargetMode="External" /><Relationship Id="rId148" Type="http://schemas.openxmlformats.org/officeDocument/2006/relationships/hyperlink" Target="file://C:\Lain-lain\1.%20MoU\MoU%202011\1.%202011%20MoU%20dan%20PKS\00.%20Kerja%20Sama%20dengan%20Lembaga%20Pemerintah\132-%2000%20MoU%202011%20LKPP.pdf" TargetMode="External" /><Relationship Id="rId149" Type="http://schemas.openxmlformats.org/officeDocument/2006/relationships/hyperlink" Target="file://C:\Lain-lain\1.%20MoU\MoU%202011\1.%202011%20MoU%20dan%20PKS\00.%20Kerja%20Sama%20dengan%20Lembaga%20Pemerintah\133%20-%2000%20MoU%202011%20KabBangka%20Sel.pdf" TargetMode="External" /><Relationship Id="rId150" Type="http://schemas.openxmlformats.org/officeDocument/2006/relationships/hyperlink" Target="file://C:\Lain-lain\1.%20MoU\MoU%202011\1.%202011%20MoU%20dan%20PKS\00.%20Kerja%20Sama%20dengan%20Lembaga%20Pemerintah\TNI%20AD%202011.pdf" TargetMode="External" /><Relationship Id="rId151" Type="http://schemas.openxmlformats.org/officeDocument/2006/relationships/hyperlink" Target="file://C:\Lain-lain\1.%20MoU\MoU%202011\1.%202011%20MoU%20dan%20PKS\00.%20Kerja%20Sama%20dengan%20Lembaga%20Pemerintah\119%20-%2000%20PKS%202011%20SEAMOLEC.pdf" TargetMode="External" /><Relationship Id="rId152" Type="http://schemas.openxmlformats.org/officeDocument/2006/relationships/hyperlink" Target="file://C:\Lain-lain\1.%20MoU\MoU%202011\1.%202011%20MoU%20dan%20PKS\00.%20Kerja%20Sama%20dengan%20Lembaga%20Pemerintah\135%20-%2000%20MoU%202011%20BUMN%20Hijau.pdf" TargetMode="External" /><Relationship Id="rId153" Type="http://schemas.openxmlformats.org/officeDocument/2006/relationships/hyperlink" Target="file://C:\Lain-lain\1.%20MoU\MoU%202011\1.%202011%20MoU%20dan%20PKS\00.%20Kerja%20Sama%20dengan%20Lembaga%20Pemerintah\137%20-%2000%20MoU%202011%20BSNI.pdf" TargetMode="External" /><Relationship Id="rId154" Type="http://schemas.openxmlformats.org/officeDocument/2006/relationships/hyperlink" Target="file://C:\Lain-lain\1.%20MoU\MoU%202011\1.%202011%20MoU%20dan%20PKS\00.%20Kerja%20Sama%20dengan%20Lembaga%20Pemerintah\138%20-%2000%20MoU%202011%20ANRI.pdf" TargetMode="External" /><Relationship Id="rId155" Type="http://schemas.openxmlformats.org/officeDocument/2006/relationships/hyperlink" Target="file://C:\Lain-lain\1.%20MoU\MoU%202011\1.%202011%20MoU%20dan%20PKS\00.%20Kerja%20Sama%20dengan%20Lembaga%20Pemerintah\123%20-%2000%20MoU%202011%20Kementerian%20Kes.pdf" TargetMode="External" /><Relationship Id="rId156" Type="http://schemas.openxmlformats.org/officeDocument/2006/relationships/hyperlink" Target="file://C:\Lain-lain\1.%20MoU\MoU%202011\1.%202011%20MoU%20dan%20PKS\00.%20Kerja%20Sama%20dengan%20Lembaga%20Pemerintah\80%20-%2000%20PKS%20BRI%20Beasiswa%202011.pdf" TargetMode="External" /><Relationship Id="rId157" Type="http://schemas.openxmlformats.org/officeDocument/2006/relationships/hyperlink" Target="file://C:\Lain-lain\1.%20MoU\MoU%202011\1.%202011%20MoU%20dan%20PKS\00.%20Kerja%20Sama%20dengan%20Lembaga%20Pemerintah\135%20-%2000%20MoU%202012%20PT%20Semen%20Gresik.pdf" TargetMode="External" /><Relationship Id="rId158" Type="http://schemas.openxmlformats.org/officeDocument/2006/relationships/hyperlink" Target="file://C:\Lain-lain\1.%20MoU\MoU%202011\1.%202011%20MoU%20dan%20PKS\00.%20Kerja%20Sama%20dengan%20Lembaga%20Pemerintah\136%20-%2000%20MoU%202012%20Jambi%20Gubernur.pdf" TargetMode="External" /><Relationship Id="rId159" Type="http://schemas.openxmlformats.org/officeDocument/2006/relationships/hyperlink" Target="file://C:\Lain-lain\1.%20MoU\MoU%202011\1.%202011%20MoU%20dan%20PKS\00.%20Kerja%20Sama%20dengan%20Lembaga%20Pemerintah\137%20-%2000%20MoU%202012%20TVRI%20JABAR.pdf" TargetMode="External" /><Relationship Id="rId160" Type="http://schemas.openxmlformats.org/officeDocument/2006/relationships/hyperlink" Target="file://C:\Lain-lain\1.%20MoU\MoU%202011\1.%202011%20MoU%20dan%20PKS\00.%20Kerja%20Sama%20dengan%20Lembaga%20Pemerintah\138%20-%2000%20MoU%202012%20PERHEPI.pdf" TargetMode="External" /><Relationship Id="rId161" Type="http://schemas.openxmlformats.org/officeDocument/2006/relationships/hyperlink" Target="file://C:\Lain-lain\1.%20MoU\MoU%202011\1.%202011%20MoU%20dan%20PKS\00.%20Kerja%20Sama%20dengan%20Lembaga%20Pemerintah\Sumbawa%20MoU%202012.pdf" TargetMode="External" /><Relationship Id="rId162" Type="http://schemas.openxmlformats.org/officeDocument/2006/relationships/hyperlink" Target="file://C:\Lain-lain\1.%20MoU\MoU%202011\1.%202011%20MoU%20dan%20PKS\00.%20Kerja%20Sama%20dengan%20Lembaga%20Pemerintah\Kota%20Batam%20MoU%202012.pdf" TargetMode="External" /><Relationship Id="rId163" Type="http://schemas.openxmlformats.org/officeDocument/2006/relationships/hyperlink" Target="file://C:\Lain-lain\1.%20MoU\MoU%202011\1.%202011%20MoU%20dan%20PKS\03.%20Kerja%20Sama%20dengan%20Perusahaan\Bank%20Mandiri%20MoU%202012.pdf" TargetMode="External" /><Relationship Id="rId164" Type="http://schemas.openxmlformats.org/officeDocument/2006/relationships/hyperlink" Target="file://C:\Lain-lain\1.%20MoU\MoU%202011\1.%202011%20MoU%20dan%20PKS\03.%20Kerja%20Sama%20dengan%20Perusahaan\bank%20Mandiri%20-%20SMUP%2020120001.pdf" TargetMode="External" /><Relationship Id="rId165" Type="http://schemas.openxmlformats.org/officeDocument/2006/relationships/hyperlink" Target="file://C:\Lain-lain\1.%20MoU\MoU%202011\1.%202011%20MoU%20dan%20PKS\00.%20Kerja%20Sama%20dengan%20Lembaga%20Pemerintah\kementerian%20Koperasi.pdf" TargetMode="External" /><Relationship Id="rId166" Type="http://schemas.openxmlformats.org/officeDocument/2006/relationships/hyperlink" Target="file://C:\Lain-lain\1.%20MoU\MoU%202011\1.%202011%20MoU%20dan%20PKS\00.%20Kerja%20Sama%20dengan%20Lembaga%20Pemerintah\Menteri%20PDT%20MoU%202012.pdf" TargetMode="External" /><Relationship Id="rId167" Type="http://schemas.openxmlformats.org/officeDocument/2006/relationships/hyperlink" Target="file://C:\Lain-lain\1.%20MoU\MoU%202011\1.%202011%20MoU%20dan%20PKS\00.%20Kerja%20Sama%20dengan%20Lembaga%20Pemerintah\Deputi%20KPDT0001.pdf" TargetMode="External" /><Relationship Id="rId168" Type="http://schemas.openxmlformats.org/officeDocument/2006/relationships/hyperlink" Target="file://C:\Lain-lain\1.%20MoU\MoU%202011\1.%202011%20MoU%20dan%20PKS\00.%20Kerja%20Sama%20dengan%20Lembaga%20Pemerintah\BkkbN%202012.pdf" TargetMode="External" /><Relationship Id="rId169" Type="http://schemas.openxmlformats.org/officeDocument/2006/relationships/hyperlink" Target="file://C:\Lain-lain\1.%20MoU\MoU%202011\1.%202011%20MoU%20dan%20PKS\00.%20Kerja%20Sama%20dengan%20Lembaga%20Pemerintah\Hortikultura%202012.pdf" TargetMode="External" /><Relationship Id="rId170" Type="http://schemas.openxmlformats.org/officeDocument/2006/relationships/hyperlink" Target="file://C:\Lain-lain\1.%20MoU\MoU%202011\1.%202011%20MoU%20dan%20PKS\00.%20Kerja%20Sama%20dengan%20Lembaga%20Pemerintah\Kabupaten%20Cirebon.pdf" TargetMode="External" /><Relationship Id="rId171" Type="http://schemas.openxmlformats.org/officeDocument/2006/relationships/hyperlink" Target="file://C:\Lain-lain\1.%20MoU\MoU%202011\1.%202011%20MoU%20dan%20PKS\00.%20Kerja%20Sama%20dengan%20Lembaga%20Pemerintah\BTN%20PKS%20online%20payment%202012.pdf" TargetMode="External" /><Relationship Id="rId172" Type="http://schemas.openxmlformats.org/officeDocument/2006/relationships/hyperlink" Target="file://C:\Lain-lain\1.%20MoU\MoU%202011\1.%202011%20MoU%20dan%20PKS\00.%20Kerja%20Sama%20dengan%20Lembaga%20Pemerintah\Bank%20Mandiri%20(Program%20Hibah)%202012.pdf" TargetMode="External" /><Relationship Id="rId173" Type="http://schemas.openxmlformats.org/officeDocument/2006/relationships/hyperlink" Target="file://C:\Lain-lain\1.%20MoU\MoU%202011\1.%202011%20MoU%20dan%20PKS\00.%20Kerja%20Sama%20dengan%20Lembaga%20Pemerintah\RSHS%20PKS%202012.pdf" TargetMode="External" /><Relationship Id="rId174" Type="http://schemas.openxmlformats.org/officeDocument/2006/relationships/hyperlink" Target="file://C:\Lain-lain\1.%20MoU\MoU%202011\1.%202011%20MoU%20dan%20PKS\00.%20Kerja%20Sama%20dengan%20Lembaga%20Pemerintah\Lembaga%20Eijkman%20MoU%202012.pdf" TargetMode="External" /><Relationship Id="rId175" Type="http://schemas.openxmlformats.org/officeDocument/2006/relationships/hyperlink" Target="file://C:\Lain-lain\1.%20MoU\MoU%202011\1.%202011%20MoU%20dan%20PKS\00.%20Kerja%20Sama%20dengan%20Lembaga%20Pemerintah\BNI%20sewa%20Menyewa%20Gedung%20Unpad%202012.pdf" TargetMode="External" /><Relationship Id="rId176" Type="http://schemas.openxmlformats.org/officeDocument/2006/relationships/hyperlink" Target="file://C:\Lain-lain\1.%20MoU\MoU%202011\1.%202011%20MoU%20dan%20PKS\00.%20Kerja%20Sama%20dengan%20Lembaga%20Pemerintah\Kota%20Bekasi.pdf" TargetMode="External" /><Relationship Id="rId177" Type="http://schemas.openxmlformats.org/officeDocument/2006/relationships/hyperlink" Target="file://C:\Lain-lain\1.%20MoU\MoU%202011\1.%202011%20MoU%20dan%20PKS\00.%20Kerja%20Sama%20dengan%20Lembaga%20Pemerintah\Kabupaten%20Tasik%20MoU%202012.pdf" TargetMode="External" /><Relationship Id="rId178" Type="http://schemas.openxmlformats.org/officeDocument/2006/relationships/hyperlink" Target="file://C:\Lain-lain\1.%20MoU\MoU%202011\1.%202011%20MoU%20dan%20PKS\00.%20Kerja%20Sama%20dengan%20Lembaga%20Pemerintah\BPMigas%20-%20Fak%20Psikologi%202012.pdf" TargetMode="External" /><Relationship Id="rId179" Type="http://schemas.openxmlformats.org/officeDocument/2006/relationships/hyperlink" Target="file://C:\Users\redaktur\MoU%202011\1.%202011%20MoU%20dan%20PKS\00.%20Kerja%20Sama%20dengan%20Lembaga%20Pemerintah\Perum%20Jasa%20Tirta%20II%20Jatiluhur%20MoU%202012.pdf" TargetMode="External" /><Relationship Id="rId180" Type="http://schemas.openxmlformats.org/officeDocument/2006/relationships/hyperlink" Target="file://C:\Users\redaktur\MoU%202011\1.%202011%20MoU%20dan%20PKS\00.%20Kerja%20Sama%20dengan%20Lembaga%20Pemerintah\Direktorat%20%20Kekuatan%20-%20Unpad%20MoU%202012.pdf" TargetMode="External" /><Relationship Id="rId181" Type="http://schemas.openxmlformats.org/officeDocument/2006/relationships/hyperlink" Target="file://C:\Users\redaktur\MoU%202011\1.%202011%20MoU%20dan%20PKS\00.%20Kerja%20Sama%20dengan%20Lembaga%20Pemerintah\Jenderal%20Kekuatan%20Pertahanan%20-%20FIK%20Unpad%20PKS%202012.pdf" TargetMode="External" /><Relationship Id="rId182" Type="http://schemas.openxmlformats.org/officeDocument/2006/relationships/hyperlink" Target="file://C:\Users\redaktur\MoU%202011\1.%202011%20MoU%20dan%20PKS\00.%20Kerja%20Sama%20dengan%20Lembaga%20Pemerintah\Direktorat%20Kekuatan%20-%20FKG%20Unpad%20PKS%202012.pdf" TargetMode="External" /><Relationship Id="rId183" Type="http://schemas.openxmlformats.org/officeDocument/2006/relationships/hyperlink" Target="file://C:\Users\redaktur\MoU%202011\1.%202011%20MoU%20dan%20PKS\00.%20Kerja%20Sama%20dengan%20Lembaga%20Pemerintah\Dinas%20Kssehatan%20Kab%20Bandung%20PKS%202012.pdf" TargetMode="External" /><Relationship Id="rId184" Type="http://schemas.openxmlformats.org/officeDocument/2006/relationships/hyperlink" Target="file://C:\Users\redaktur\MoU%202011\1.%202011%20MoU%20dan%20PKS\00.%20Kerja%20Sama%20dengan%20Lembaga%20Pemerintah\direktorat%20Kekuatan%20Pertahanan%20-%20FK%20PKS%202012.pdf" TargetMode="External" /><Relationship Id="rId185" Type="http://schemas.openxmlformats.org/officeDocument/2006/relationships/hyperlink" Target="file://C:\Users\redaktur\MoU%202011\1.%202011%20MoU%20dan%20PKS\00.%20Kerja%20Sama%20dengan%20Lembaga%20Pemerintah\Amandemen%20Dinkes%20Kab%20Bdg%20-%20Unpad%2020120001.pdf" TargetMode="External" /><Relationship Id="rId186" Type="http://schemas.openxmlformats.org/officeDocument/2006/relationships/hyperlink" Target="file://C:\Users\redaktur\MoU%202011\1.%202011%20MoU%20dan%20PKS\00.%20Kerja%20Sama%20dengan%20Lembaga%20Pemerintah\Dikti%20Kelembagaan%20PKS%202012.pdf" TargetMode="External" /><Relationship Id="rId187" Type="http://schemas.openxmlformats.org/officeDocument/2006/relationships/hyperlink" Target="file://C:\Users\redaktur\Downloads\MoU%202011\1.%202011%20MoU%20dan%20PKS\00.%20Kerja%20Sama%20dengan%20Lembaga%20Pemerintah\Kabupaten%20Tasik%20MoU%2020120001.pdf" TargetMode="External" /><Relationship Id="rId188" Type="http://schemas.openxmlformats.org/officeDocument/2006/relationships/hyperlink" Target="file://C:\Users\redaktur\MoU%202011\1.%202011%20MoU%20dan%20PKS\00.%20Kerja%20Sama%20dengan%20Lembaga%20Pemerintah\BJB%20Sponsorship%202012.pdf" TargetMode="External" /><Relationship Id="rId18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Lain-lain\1.%20MoU\MoU%202011\1.%202011%20MoU%20dan%20PKS\01.%20Kerja%20Sama%20dengan%20Swasta%20atau%20LSM\05%20-%2001%20-%202007%20MoU%20Yayasan%20STISIP%20Tasikmala.pdf" TargetMode="External" /><Relationship Id="rId2" Type="http://schemas.openxmlformats.org/officeDocument/2006/relationships/hyperlink" Target="file://C:\Lain-lain\1.%20MoU\MoU%202011\1.%202011%20MoU%20dan%20PKS\01.%20Kerja%20Sama%20dengan%20Swasta%20atau%20LSM\06%20-%2001%20-%202007%20MoU%20Yayasan%20Univ%20Banten.pdf" TargetMode="External" /><Relationship Id="rId3" Type="http://schemas.openxmlformats.org/officeDocument/2006/relationships/hyperlink" Target="file://C:\Lain-lain\1.%20MoU\MoU%202011\1.%202011%20MoU%20dan%20PKS\01.%20Kerja%20Sama%20dengan%20Swasta%20atau%20LSM\07%20-%2001%20-%202007%20MoU%20Yayasan%20Univ%20Islam%20Bdg.pdf" TargetMode="External" /><Relationship Id="rId4" Type="http://schemas.openxmlformats.org/officeDocument/2006/relationships/hyperlink" Target="file://C:\Lain-lain\1.%20MoU\MoU%202011\1.%202011%20MoU%20dan%20PKS\01.%20Kerja%20Sama%20dengan%20Swasta%20atau%20LSM\08%20-%2001%20-%202007%20MoU%20Yay%20Pen%20Tinggi%20Bina%20Putra%20Banjar.pdf" TargetMode="External" /><Relationship Id="rId5" Type="http://schemas.openxmlformats.org/officeDocument/2006/relationships/hyperlink" Target="file://C:\Lain-lain\1.%20MoU\MoU%202011\1.%202011%20MoU%20dan%20PKS\01.%20Kerja%20Sama%20dengan%20Swasta%20atau%20LSM\09%20-%2001%20-%202008%20MoU%20Yay%20Karya%20Salemba%20Empat.pdf" TargetMode="External" /><Relationship Id="rId6" Type="http://schemas.openxmlformats.org/officeDocument/2006/relationships/hyperlink" Target="file://C:\Lain-lain\1.%20MoU\MoU%202011\1.%202011%20MoU%20dan%20PKS\01.%20Kerja%20Sama%20dengan%20Swasta%20atau%20LSM\09%20-%2001%20-%202008%20PKS%20Yay%20Karya%20Salemba%20Empat.pdf" TargetMode="External" /><Relationship Id="rId7" Type="http://schemas.openxmlformats.org/officeDocument/2006/relationships/hyperlink" Target="file://C:\Lain-lain\1.%20MoU\MoU%202011\1.%202011%20MoU%20dan%20PKS\01.%20Kerja%20Sama%20dengan%20Swasta%20atau%20LSM\10%20-%2001%20-%202009%20MoU%20Yay%20Madania%20Indonesia.pdf" TargetMode="External" /><Relationship Id="rId8" Type="http://schemas.openxmlformats.org/officeDocument/2006/relationships/hyperlink" Target="file://C:\Lain-lain\1.%20MoU\MoU%202011\1.%202011%20MoU%20dan%20PKS\01.%20Kerja%20Sama%20dengan%20Swasta%20atau%20LSM\10%20-%2001%20-%202009%20PKS%20Yay%20Madania%20Indonesia.pdf" TargetMode="External" /><Relationship Id="rId9" Type="http://schemas.openxmlformats.org/officeDocument/2006/relationships/hyperlink" Target="file://C:\Lain-lain\1.%20MoU\MoU%202011\1.%202011%20MoU%20dan%20PKS\01.%20Kerja%20Sama%20dengan%20Swasta%20atau%20LSM\11%20-%2001%20-%202009%20%20PKS%20Yay%20Pendidik%20Tunas%20Ind.pdf" TargetMode="External" /><Relationship Id="rId10" Type="http://schemas.openxmlformats.org/officeDocument/2006/relationships/hyperlink" Target="file://C:\Lain-lain\1.%20MoU\MoU%202011\1.%202011%20MoU%20dan%20PKS\01.%20Kerja%20Sama%20dengan%20Swasta%20atau%20LSM\12%20-%2001%20-%202010%20%20MoU%20Yay%20Pendidikan%20Vidya%20Dahana%20Patra%20Bontang.pdf" TargetMode="External" /><Relationship Id="rId11" Type="http://schemas.openxmlformats.org/officeDocument/2006/relationships/hyperlink" Target="file://C:\Lain-lain\1.%20MoU\MoU%202011\1.%202011%20MoU%20dan%20PKS\01.%20Kerja%20Sama%20dengan%20Swasta%20atau%20LSM\14%20-%2001%20-%202008%20MoU%20Dharma%20Eka.pdf" TargetMode="External" /><Relationship Id="rId12" Type="http://schemas.openxmlformats.org/officeDocument/2006/relationships/hyperlink" Target="file://C:\Lain-lain\1.%20MoU\MoU%202011\1.%202011%20MoU%20dan%20PKS\01.%20Kerja%20Sama%20dengan%20Swasta%20atau%20LSM\15%20-%2001%20-%202009%20MoU%20Nurul%20Huda.pdf" TargetMode="External" /><Relationship Id="rId13" Type="http://schemas.openxmlformats.org/officeDocument/2006/relationships/hyperlink" Target="file://C:\Lain-lain\1.%20MoU\MoU%202011\1.%202011%20MoU%20dan%20PKS\01.%20Kerja%20Sama%20dengan%20Swasta%20atau%20LSM\16%20-%2001%20-%202011%20MoU%20Yayasan%20Ancor.pdf" TargetMode="External" /><Relationship Id="rId14" Type="http://schemas.openxmlformats.org/officeDocument/2006/relationships/hyperlink" Target="file://C:\Lain-lain\1.%20MoU\MoU%202011\1.%202011%20MoU%20dan%20PKS\01.%20Kerja%20Sama%20dengan%20Swasta%20atau%20LSM\17%20-%2001%20-%20MoU%202011%20Yayasan%20Pendidikan%20Jaya.pdf" TargetMode="External" /><Relationship Id="rId15" Type="http://schemas.openxmlformats.org/officeDocument/2006/relationships/hyperlink" Target="file://C:\Lain-lain\1.%20MoU\MoU%202011\1.%202011%20MoU%20dan%20PKS\01.%20Kerja%20Sama%20dengan%20Swasta%20atau%20LSM\18%20-%2001%20-%20MoU%202011%20Yayasan%20Celah%20Bibir%20dan%20Langit2.pdf" TargetMode="External" /><Relationship Id="rId16" Type="http://schemas.openxmlformats.org/officeDocument/2006/relationships/hyperlink" Target="file://C:\Lain-lain\1.%20MoU\MoU%202011\1.%202011%20MoU%20dan%20PKS\01.%20Kerja%20Sama%20dengan%20Swasta%20atau%20LSM\19%20-%2001%20-%20PKS%202008%20SAntosa%20Bandung%20International%20Hospital.pdf" TargetMode="External" /><Relationship Id="rId17" Type="http://schemas.openxmlformats.org/officeDocument/2006/relationships/hyperlink" Target="file://C:\Lain-lain\1.%20MoU\MoU%202011\1.%202011%20MoU%20dan%20PKS\01.%20Kerja%20Sama%20dengan%20Swasta%20atau%20LSM\20%20-%2001%20-%20ADD%202009%20Rumah%20sakit%20khusus%20ibu%20dan%20anak%20kota%20bandung.pdf" TargetMode="External" /><Relationship Id="rId18" Type="http://schemas.openxmlformats.org/officeDocument/2006/relationships/hyperlink" Target="file://C:\Lain-lain\1.%20MoU\MoU%202011\1.%202011%20MoU%20dan%20PKS\01.%20Kerja%20Sama%20dengan%20Swasta%20atau%20LSM\21%20-%2001%20-%20PKS%202009%20Rumah%20sakit%20Paru%20Dr.%20H.A.%20Rontinsulu.pdf" TargetMode="External" /><Relationship Id="rId19" Type="http://schemas.openxmlformats.org/officeDocument/2006/relationships/hyperlink" Target="file://C:\Lain-lain\1.%20MoU\MoU%202011\1.%202011%20MoU%20dan%20PKS\01.%20Kerja%20Sama%20dengan%20Swasta%20atau%20LSM\22%20-%2001%20-%20PKS%202010%20Mayapada%20Hospital%20Tangerang.pdf" TargetMode="External" /><Relationship Id="rId20" Type="http://schemas.openxmlformats.org/officeDocument/2006/relationships/hyperlink" Target="file://C:\Lain-lain\1.%20MoU\MoU%202011\1.%202011%20MoU%20dan%20PKS\01.%20Kerja%20Sama%20dengan%20Swasta%20atau%20LSM\yayasan%20marga%20jaya%20Sejahtera%202011.pdf" TargetMode="External" /><Relationship Id="rId21" Type="http://schemas.openxmlformats.org/officeDocument/2006/relationships/hyperlink" Target="file://C:\Lain-lain\1.%20MoU\MoU%202011\1.%202011%20MoU%20dan%20PKS\01.%20Kerja%20Sama%20dengan%20Swasta%20atau%20LSM\Yayasan%20Pondok%20Pesantren%20Suryalaya%20MoU%202012.pdf" TargetMode="External" /><Relationship Id="rId2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Lain-lain\1.%20MoU\MoU%202011\1.%202011%20MoU%20dan%20PKS\02.%20Kerja%20Sama%20antar%20Perguruan%20tinggi\01%20-%2002%20-%202011%20MoU%20ITB.pdf" TargetMode="External" /><Relationship Id="rId2" Type="http://schemas.openxmlformats.org/officeDocument/2006/relationships/hyperlink" Target="file://C:\Lain-lain\1.%20MoU\MoU%202011\1.%202011%20MoU%20dan%20PKS\02.%20Kerja%20Sama%20antar%20Perguruan%20tinggi\04%20-%2002%20-%202007%20MoU%20Universitas%20Gorontalo.pdf" TargetMode="External" /><Relationship Id="rId3" Type="http://schemas.openxmlformats.org/officeDocument/2006/relationships/hyperlink" Target="file://C:\Lain-lain\1.%20MoU\MoU%202011\1.%202011%20MoU%20dan%20PKS\02.%20Kerja%20Sama%20antar%20Perguruan%20tinggi\05%20-%2002%20-%202007%20MoU%20Universitas%20Andalas.pdf" TargetMode="External" /><Relationship Id="rId4" Type="http://schemas.openxmlformats.org/officeDocument/2006/relationships/hyperlink" Target="file://C:\Lain-lain\1.%20MoU\MoU%202011\1.%202011%20MoU%20dan%20PKS\02.%20Kerja%20Sama%20antar%20Perguruan%20tinggi\06%20-%2002%20-%202007%20MoU%20IAIN%20Imam%20Bonjol%20Padang.pdf" TargetMode="External" /><Relationship Id="rId5" Type="http://schemas.openxmlformats.org/officeDocument/2006/relationships/hyperlink" Target="file://C:\Lain-lain\1.%20MoU\MoU%202011\1.%202011%20MoU%20dan%20PKS\02.%20Kerja%20Sama%20antar%20Perguruan%20tinggi\06%20-%2002%20-%202007%20PKS%20IAIN%20Imam%20Bonjol%20Padang.pdf" TargetMode="External" /><Relationship Id="rId6" Type="http://schemas.openxmlformats.org/officeDocument/2006/relationships/hyperlink" Target="file://C:\Lain-lain\1.%20MoU\MoU%202011\1.%202011%20MoU%20dan%20PKS\02.%20Kerja%20Sama%20antar%20Perguruan%20tinggi\08%20-%2002%20-%202009%20MoU%20Universitas%20Malikussaleh.pdf" TargetMode="External" /><Relationship Id="rId7" Type="http://schemas.openxmlformats.org/officeDocument/2006/relationships/hyperlink" Target="file://C:\Lain-lain\1.%20MoU\MoU%202011\1.%202011%20MoU%20dan%20PKS\02.%20Kerja%20Sama%20antar%20Perguruan%20tinggi\09%20-%2002%20-%202009%20MoU%20Universitas%20Tanjungpura.pdf" TargetMode="External" /><Relationship Id="rId8" Type="http://schemas.openxmlformats.org/officeDocument/2006/relationships/hyperlink" Target="file://C:\Lain-lain\1.%20MoU\MoU%202011\1.%202011%20MoU%20dan%20PKS\02.%20Kerja%20Sama%20antar%20Perguruan%20tinggi\10%20-%2002%20-%202009%20MoU%20Universitas%20SAM%20Ratulangi.pdf" TargetMode="External" /><Relationship Id="rId9" Type="http://schemas.openxmlformats.org/officeDocument/2006/relationships/hyperlink" Target="file://C:\Lain-lain\1.%20MoU\MoU%202011\1.%202011%20MoU%20dan%20PKS\02.%20Kerja%20Sama%20antar%20Perguruan%20tinggi\12%20-%2002%20-%202010%20MoU%20Universitas%20Mulawarman.pdf" TargetMode="External" /><Relationship Id="rId10" Type="http://schemas.openxmlformats.org/officeDocument/2006/relationships/hyperlink" Target="file://C:\Lain-lain\1.%20MoU\MoU%202011\1.%202011%20MoU%20dan%20PKS\02.%20Kerja%20Sama%20antar%20Perguruan%20tinggi\13%20-%2002%20-%202010%20MoU%20Universitas%20Islam%20Negeri%20UIN.pdf" TargetMode="External" /><Relationship Id="rId11" Type="http://schemas.openxmlformats.org/officeDocument/2006/relationships/hyperlink" Target="file://C:\Lain-lain\1.%20MoU\MoU%202011\1.%202011%20MoU%20dan%20PKS\02.%20Kerja%20Sama%20antar%20Perguruan%20tinggi\14%20-%2002%20-%202010%20MoU%20IAIN%20Ar-Raniry%20Darussalam%20Banda%20Aceh.pdf" TargetMode="External" /><Relationship Id="rId12" Type="http://schemas.openxmlformats.org/officeDocument/2006/relationships/hyperlink" Target="file://C:\Lain-lain\1.%20MoU\MoU%202011\1.%202011%20MoU%20dan%20PKS\02.%20Kerja%20Sama%20antar%20Perguruan%20tinggi\15%20-%2002%20-%202010%20MoU%20Univeritas%20Siliwangi.pdf" TargetMode="External" /><Relationship Id="rId13" Type="http://schemas.openxmlformats.org/officeDocument/2006/relationships/hyperlink" Target="file://C:\Lain-lain\1.%20MoU\MoU%202011\1.%202011%20MoU%20dan%20PKS\02.%20Kerja%20Sama%20antar%20Perguruan%20tinggi\16%20-%2002%20-%202010%20MoU%20Univeritas%20Negeri%20Padang.pdf" TargetMode="External" /><Relationship Id="rId14" Type="http://schemas.openxmlformats.org/officeDocument/2006/relationships/hyperlink" Target="file://C:\Lain-lain\1.%20MoU\MoU%202011\1.%202011%20MoU%20dan%20PKS\02.%20Kerja%20Sama%20antar%20Perguruan%20tinggi\20%20-%2002%20MoU%202007%20STIA%20Mandala%20Inonesia.bmp" TargetMode="External" /><Relationship Id="rId15" Type="http://schemas.openxmlformats.org/officeDocument/2006/relationships/hyperlink" Target="file://C:\Lain-lain\1.%20MoU\MoU%202011\1.%202011%20MoU%20dan%20PKS\02.%20Kerja%20Sama%20antar%20Perguruan%20tinggi\22%20-%2002%20MoU%202008%20Universitas%20Islam%2045%20Bekasi.bmp" TargetMode="External" /><Relationship Id="rId16" Type="http://schemas.openxmlformats.org/officeDocument/2006/relationships/hyperlink" Target="file://C:\Lain-lain\1.%20MoU\MoU%202011\1.%202011%20MoU%20dan%20PKS\02.%20Kerja%20Sama%20antar%20Perguruan%20tinggi\23%20-%2002%20MoU%202008%20Universitas%20Kristen%20Maranatha.bmp" TargetMode="External" /><Relationship Id="rId17" Type="http://schemas.openxmlformats.org/officeDocument/2006/relationships/hyperlink" Target="file://C:\Lain-lain\1.%20MoU\MoU%202011\1.%202011%20MoU%20dan%20PKS\02.%20Kerja%20Sama%20antar%20Perguruan%20tinggi\24%20-%2002%20%20MoU%202008%20Univ%20Lancang%20Kuning.bmp" TargetMode="External" /><Relationship Id="rId18" Type="http://schemas.openxmlformats.org/officeDocument/2006/relationships/hyperlink" Target="file://C:\Lain-lain\1.%20MoU\MoU%202011\1.%202011%20MoU%20dan%20PKS\02.%20Kerja%20Sama%20antar%20Perguruan%20tinggi\25%20-%2002%20MoU%202009%20Univ%20Jenderal%20Ahmad%20Yani.bmp" TargetMode="External" /><Relationship Id="rId19" Type="http://schemas.openxmlformats.org/officeDocument/2006/relationships/hyperlink" Target="file://C:\Lain-lain\1.%20MoU\MoU%202011\1.%202011%20MoU%20dan%20PKS\02.%20Kerja%20Sama%20antar%20Perguruan%20tinggi\26%20-%2002%20%20MoU%202009%20Univ%20Muh%20Sukabumi%20(UMMI).bmp" TargetMode="External" /><Relationship Id="rId20" Type="http://schemas.openxmlformats.org/officeDocument/2006/relationships/hyperlink" Target="file://C:\Lain-lain\1.%20MoU\MoU%202011\1.%202011%20MoU%20dan%20PKS\02.%20Kerja%20Sama%20antar%20Perguruan%20tinggi\27%20-%2002%20%20MoU%202009%20Univ%20Pelita%20Harapan.bmp" TargetMode="External" /><Relationship Id="rId21" Type="http://schemas.openxmlformats.org/officeDocument/2006/relationships/hyperlink" Target="file://C:\Lain-lain\1.%20MoU\MoU%202011\1.%202011%20MoU%20dan%20PKS\02.%20Kerja%20Sama%20antar%20Perguruan%20tinggi\28%20-%2002%20%20MoU%202009%20Politeknik%20Kesehatan%20TSM.bmp" TargetMode="External" /><Relationship Id="rId22" Type="http://schemas.openxmlformats.org/officeDocument/2006/relationships/hyperlink" Target="file://C:\Lain-lain\1.%20MoU\MoU%202011\1.%202011%20MoU%20dan%20PKS\02.%20Kerja%20Sama%20antar%20Perguruan%20tinggi\29%20-%2002%20%20MoU%202009%20Stikes%20Muhamadiyah%20Ciamis.bmp" TargetMode="External" /><Relationship Id="rId23" Type="http://schemas.openxmlformats.org/officeDocument/2006/relationships/hyperlink" Target="file://C:\Lain-lain\1.%20MoU\MoU%202011\1.%202011%20MoU%20dan%20PKS\02.%20Kerja%20Sama%20antar%20Perguruan%20tinggi\30%20-%2002%20%20MoU%202009%20Stikes%20Bina%20Putra%20Banjar.bmp" TargetMode="External" /><Relationship Id="rId24" Type="http://schemas.openxmlformats.org/officeDocument/2006/relationships/hyperlink" Target="file://C:\Lain-lain\1.%20MoU\MoU%202011\1.%202011%20MoU%20dan%20PKS\02.%20Kerja%20Sama%20antar%20Perguruan%20tinggi\31%20-%2002%20%20MoU%202009%20Politeknik%20Kesehatan%20Bdg.bmp" TargetMode="External" /><Relationship Id="rId25" Type="http://schemas.openxmlformats.org/officeDocument/2006/relationships/hyperlink" Target="file://C:\Lain-lain\1.%20MoU\MoU%202011\1.%202011%20MoU%20dan%20PKS\02.%20Kerja%20Sama%20antar%20Perguruan%20tinggi\32%20-%2002%20MoU%202009%20Stikes%20Dharma%20Husada%20Bdg.bmp" TargetMode="External" /><Relationship Id="rId26" Type="http://schemas.openxmlformats.org/officeDocument/2006/relationships/hyperlink" Target="file://C:\Lain-lain\1.%20MoU\MoU%202011\1.%202011%20MoU%20dan%20PKS\02.%20Kerja%20Sama%20antar%20Perguruan%20tinggi\34%20-%2002%20MoU%202011%20Stikes%20MH%20Thamrin.pdf" TargetMode="External" /><Relationship Id="rId27" Type="http://schemas.openxmlformats.org/officeDocument/2006/relationships/hyperlink" Target="file://C:\Lain-lain\1.%20MoU\MoU%202011\1.%202011%20MoU%20dan%20PKS\02.%20Kerja%20Sama%20antar%20Perguruan%20tinggi\35%20-%2004%20MoU%202011%20Universitas%20Nasional.pdf" TargetMode="External" /><Relationship Id="rId28" Type="http://schemas.openxmlformats.org/officeDocument/2006/relationships/hyperlink" Target="file://C:\Lain-lain\1.%20MoU\MoU%202011\1.%202011%20MoU%20dan%20PKS\02.%20Kerja%20Sama%20antar%20Perguruan%20tinggi\36%20-%2004%20MoU%202011%20Universitas%20Pancasila.pdf" TargetMode="External" /><Relationship Id="rId29" Type="http://schemas.openxmlformats.org/officeDocument/2006/relationships/hyperlink" Target="file://C:\Lain-lain\1.%20MoU\MoU%202011\1.%202011%20MoU%20dan%20PKS\02.%20Kerja%20Sama%20antar%20Perguruan%20tinggi\36%20-%2004%20PKS%202011%20Universitas%20Pancasila.pdf" TargetMode="External" /><Relationship Id="rId30" Type="http://schemas.openxmlformats.org/officeDocument/2006/relationships/hyperlink" Target="file://C:\Lain-lain\1.%20MoU\MoU%202011\1.%202011%20MoU%20dan%20PKS\02.%20Kerja%20Sama%20antar%20Perguruan%20tinggi\37%20-%2002%20MoU%202011%20Universitas%20Dharma%20Agun.pdf" TargetMode="External" /><Relationship Id="rId31" Type="http://schemas.openxmlformats.org/officeDocument/2006/relationships/hyperlink" Target="file://C:\Lain-lain\1.%20MoU\MoU%202011\1.%202011%20MoU%20dan%20PKS\02.%20Kerja%20Sama%20antar%20Perguruan%20tinggi\38%20-%2002%20MoU%202011%20Poltekes%20TNI%20AU%20Ciumbuleuit.txt" TargetMode="External" /><Relationship Id="rId32" Type="http://schemas.openxmlformats.org/officeDocument/2006/relationships/hyperlink" Target="file://C:\Lain-lain\1.%20MoU\MoU%202011\1.%202011%20MoU%20dan%20PKS\02.%20Kerja%20Sama%20antar%20Perguruan%20tinggi\39%20-%2002%20MoU%202011%20Universitas%20Budi%20Luhur.pdf" TargetMode="External" /><Relationship Id="rId33" Type="http://schemas.openxmlformats.org/officeDocument/2006/relationships/hyperlink" Target="file://C:\Lain-lain\1.%20MoU\MoU%202011\1.%202011%20MoU%20dan%20PKS\02.%20Kerja%20Sama%20antar%20Perguruan%20tinggi\40%20-%2002%20MoU%202011%20Universitas%20Pertahanan%20Indonesia.pdf" TargetMode="External" /><Relationship Id="rId34" Type="http://schemas.openxmlformats.org/officeDocument/2006/relationships/hyperlink" Target="file://C:\Lain-lain\1.%20MoU\MoU%202011\1.%202011%20MoU%20dan%20PKS\02.%20Kerja%20Sama%20antar%20Perguruan%20tinggi\41%20-%2002%20MoU%202011%20Univ%20Muhammadiyah%20Yogyakarta.pdf" TargetMode="External" /><Relationship Id="rId35" Type="http://schemas.openxmlformats.org/officeDocument/2006/relationships/hyperlink" Target="file://C:\Lain-lain\1.%20MoU\MoU%202011\1.%202011%20MoU%20dan%20PKS\02.%20Kerja%20Sama%20antar%20Perguruan%20tinggi\42%20-%2002%20MoU%202011%20UNMASi.pdf" TargetMode="External" /><Relationship Id="rId36" Type="http://schemas.openxmlformats.org/officeDocument/2006/relationships/hyperlink" Target="file://C:\Lain-lain\1.%20MoU\MoU%202011\1.%202011%20MoU%20dan%20PKS\02.%20Kerja%20Sama%20antar%20Perguruan%20tinggi\43%20-%2002%20MoU%202011%20Univ%20Udayana.pdf" TargetMode="External" /><Relationship Id="rId37" Type="http://schemas.openxmlformats.org/officeDocument/2006/relationships/hyperlink" Target="file://C:\Lain-lain\1.%20MoU\MoU%202011\1.%202011%20MoU%20dan%20PKS\02.%20Kerja%20Sama%20antar%20Perguruan%20tinggi\35%20-%2002%20MoU%202011%20Univ%20Riau.pdf" TargetMode="External" /><Relationship Id="rId38" Type="http://schemas.openxmlformats.org/officeDocument/2006/relationships/hyperlink" Target="file://C:\Lain-lain\1.%20MoU\MoU%202011\1.%202011%20MoU%20dan%20PKS\02.%20Kerja%20Sama%20antar%20Perguruan%20tinggi\43%20-%2002%20PKS%202011%20Udayana%20.pdf" TargetMode="External" /><Relationship Id="rId39" Type="http://schemas.openxmlformats.org/officeDocument/2006/relationships/hyperlink" Target="file://C:\Lain-lain\1.%20MoU\MoU%202011\1.%202011%20MoU%20dan%20PKS\02.%20Kerja%20Sama%20antar%20Perguruan%20tinggi\39%20-%2000%20MoU%202012%20Jambi%20Univ.pdf" TargetMode="External" /><Relationship Id="rId40" Type="http://schemas.openxmlformats.org/officeDocument/2006/relationships/hyperlink" Target="file://C:\Lain-lain\1.%20MoU\MoU%202011\1.%202011%20MoU%20dan%20PKS\02.%20Kerja%20Sama%20antar%20Perguruan%20tinggi\40%20-%20%2002%20moU%202012%20UIN%20Bandung.pdf" TargetMode="External" /><Relationship Id="rId41" Type="http://schemas.openxmlformats.org/officeDocument/2006/relationships/hyperlink" Target="file://C:\Lain-lain\1.%20MoU\MoU%202011\1.%202011%20MoU%20dan%20PKS\02.%20Kerja%20Sama%20antar%20Perguruan%20tinggi\02%20-%2041%20Usahid%20MoU%202012.pdf" TargetMode="External" /><Relationship Id="rId42" Type="http://schemas.openxmlformats.org/officeDocument/2006/relationships/hyperlink" Target="file://C:\Lain-lain\1.%20MoU\MoU%202011\1.%202011%20MoU%20dan%20PKS\02.%20Kerja%20Sama%20antar%20Perguruan%20tinggi\Univ%20Singaperbangsa%20Karawang.pdf" TargetMode="External" /><Relationship Id="rId43" Type="http://schemas.openxmlformats.org/officeDocument/2006/relationships/hyperlink" Target="file://C:\Lain-lain\1.%20MoU\MoU%202011\1.%202011%20MoU%20dan%20PKS\02.%20Kerja%20Sama%20antar%20Perguruan%20tinggi\Poltekes%20JAMBI%202012.pdf" TargetMode="External" /><Relationship Id="rId44" Type="http://schemas.openxmlformats.org/officeDocument/2006/relationships/hyperlink" Target="file://C:\Lain-lain\1.%20MoU\MoU%202011\1.%202011%20MoU%20dan%20PKS\02.%20Kerja%20Sama%20antar%20Perguruan%20tinggi\Univ%20Proklamasi%2045%20MoU%202012.pdf" TargetMode="External" /><Relationship Id="rId45" Type="http://schemas.openxmlformats.org/officeDocument/2006/relationships/hyperlink" Target="file://C:\Lain-lain\1.%20MoU\MoU%202011\1.%202011%20MoU%20dan%20PKS\02.%20Kerja%20Sama%20antar%20Perguruan%20tinggi\Univ%20Sriwijaya%20MoU%202012.pdf" TargetMode="External" /><Relationship Id="rId4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Lain-lain\1.%20MoU\MoU%202011\1.%202011%20MoU%20dan%20PKS\03.%20Kerja%20Sama%20dengan%20Perusahaan\03%20-%2000%20-%202007%20MoU%20PT%20Amri%20Margatama.pdf" TargetMode="External" /><Relationship Id="rId2" Type="http://schemas.openxmlformats.org/officeDocument/2006/relationships/hyperlink" Target="file://C:\Lain-lain\1.%20MoU\MoU%202011\1.%202011%20MoU%20dan%20PKS\03.%20Kerja%20Sama%20dengan%20Perusahaan\04%20-%2000%20-%202007%20MoU%20PT%20Asuransi%20Jasindo.pdf" TargetMode="External" /><Relationship Id="rId3" Type="http://schemas.openxmlformats.org/officeDocument/2006/relationships/hyperlink" Target="file://C:\Lain-lain\1.%20MoU\MoU%202011\1.%202011%20MoU%20dan%20PKS\03.%20Kerja%20Sama%20dengan%20Perusahaan\05%20-%2000%20-%202007%20MoU%20PT%20Grez%20International.pdf" TargetMode="External" /><Relationship Id="rId4" Type="http://schemas.openxmlformats.org/officeDocument/2006/relationships/hyperlink" Target="file://C:\Lain-lain\1.%20MoU\MoU%202011\1.%202011%20MoU%20dan%20PKS\03.%20Kerja%20Sama%20dengan%20Perusahaan\06%20-%2000%20-%202007%20MoU%20PT%20Carefour%20Indonesia.pdf" TargetMode="External" /><Relationship Id="rId5" Type="http://schemas.openxmlformats.org/officeDocument/2006/relationships/hyperlink" Target="file://C:\Lain-lain\1.%20MoU\MoU%202011\1.%202011%20MoU%20dan%20PKS\03.%20Kerja%20Sama%20dengan%20Perusahaan\07%20-%2000%20-%202007%20MoU%20PT%20Indosat%20Reginal%20Jawa%20Barat.pdf" TargetMode="External" /><Relationship Id="rId6" Type="http://schemas.openxmlformats.org/officeDocument/2006/relationships/hyperlink" Target="file://C:\Lain-lain\1.%20MoU\MoU%202011\1.%202011%20MoU%20dan%20PKS\03.%20Kerja%20Sama%20dengan%20Perusahaan\08%20-%2000%20-%202008%20MoU%20Pusat%20Persatuan%20Perawat%20Nasional%20Indonesia.pdf" TargetMode="External" /><Relationship Id="rId7" Type="http://schemas.openxmlformats.org/officeDocument/2006/relationships/hyperlink" Target="file://C:\Lain-lain\1.%20MoU\MoU%202011\1.%202011%20MoU%20dan%20PKS\03.%20Kerja%20Sama%20dengan%20Perusahaan\10%20-%2000%20-%202008%20MoU%20Pusat%20Persatuan%20Radio%20Siaran.pdf" TargetMode="External" /><Relationship Id="rId8" Type="http://schemas.openxmlformats.org/officeDocument/2006/relationships/hyperlink" Target="file://C:\Lain-lain\1.%20MoU\MoU%202011\1.%202011%20MoU%20dan%20PKS\03.%20Kerja%20Sama%20dengan%20Perusahaan\11%20-%2000%20-%202008%20MoU%20PT%20Bank%20Danamon.pdf" TargetMode="External" /><Relationship Id="rId9" Type="http://schemas.openxmlformats.org/officeDocument/2006/relationships/hyperlink" Target="file://C:\Lain-lain\1.%20MoU\MoU%202011\1.%202011%20MoU%20dan%20PKS\03.%20Kerja%20Sama%20dengan%20Perusahaan\12%20-%2000%20-%202008%20MoU%20PT%20Central%20Proteinaprima.pdf" TargetMode="External" /><Relationship Id="rId10" Type="http://schemas.openxmlformats.org/officeDocument/2006/relationships/hyperlink" Target="file://C:\Lain-lain\1.%20MoU\MoU%202011\1.%202011%20MoU%20dan%20PKS\03.%20Kerja%20Sama%20dengan%20Perusahaan\13%20-%2000%20-%202009%20MoU%20Poul%20try%20Tanjung%20Mulya%20Group.pdf" TargetMode="External" /><Relationship Id="rId11" Type="http://schemas.openxmlformats.org/officeDocument/2006/relationships/hyperlink" Target="file://C:\Lain-lain\1.%20MoU\MoU%202011\1.%202011%20MoU%20dan%20PKS\03.%20Kerja%20Sama%20dengan%20Perusahaan\14%20-%2000%20-%202009%20MoU%20PT%20Pro%20Fajar.pdf" TargetMode="External" /><Relationship Id="rId12" Type="http://schemas.openxmlformats.org/officeDocument/2006/relationships/hyperlink" Target="file://C:\Lain-lain\1.%20MoU\MoU%202011\1.%202011%20MoU%20dan%20PKS\03.%20Kerja%20Sama%20dengan%20Perusahaan\14%20-%2000%20-%202009%20PKS%20PT%20Pro%20Fajar.pdf" TargetMode="External" /><Relationship Id="rId13" Type="http://schemas.openxmlformats.org/officeDocument/2006/relationships/hyperlink" Target="file://C:\Lain-lain\1.%20MoU\MoU%202011\1.%202011%20MoU%20dan%20PKS\03.%20Kerja%20Sama%20dengan%20Perusahaan\15%20-%2000%20-%202009%20MoU%20Toshiba%20(Singapore)%20PTE%20LTD.pdf" TargetMode="External" /><Relationship Id="rId14" Type="http://schemas.openxmlformats.org/officeDocument/2006/relationships/hyperlink" Target="file://C:\Lain-lain\1.%20MoU\MoU%202011\1.%202011%20MoU%20dan%20PKS\03.%20Kerja%20Sama%20dengan%20Perusahaan\15%20-%2000%20-%202009%20PKS%20Toshiba%20(Singapore)%20PTE%20LTD.pdf" TargetMode="External" /><Relationship Id="rId15" Type="http://schemas.openxmlformats.org/officeDocument/2006/relationships/hyperlink" Target="file://C:\Lain-lain\1.%20MoU\MoU%202011\1.%202011%20MoU%20dan%20PKS\03.%20Kerja%20Sama%20dengan%20Perusahaan\16%20-%2000%20-%202009%20MoU%20PT%20Aneka%20Infokom%20Tekindo.pdf" TargetMode="External" /><Relationship Id="rId16" Type="http://schemas.openxmlformats.org/officeDocument/2006/relationships/hyperlink" Target="file://C:\Lain-lain\1.%20MoU\MoU%202011\1.%202011%20MoU%20dan%20PKS\03.%20Kerja%20Sama%20dengan%20Perusahaan\16%20-%2000%20-%202009%20PKS%20PT%20Aneka%20Infokom%20Tekindo.pdf" TargetMode="External" /><Relationship Id="rId17" Type="http://schemas.openxmlformats.org/officeDocument/2006/relationships/hyperlink" Target="file://C:\Lain-lain\1.%20MoU\MoU%202011\1.%202011%20MoU%20dan%20PKS\03.%20Kerja%20Sama%20dengan%20Perusahaan\17%20-%2000%20-%202009%20MoU%20Lenovo%20(Singapore)%20PTE%20LTD.pdf" TargetMode="External" /><Relationship Id="rId18" Type="http://schemas.openxmlformats.org/officeDocument/2006/relationships/hyperlink" Target="file://C:\Lain-lain\1.%20MoU\MoU%202011\1.%202011%20MoU%20dan%20PKS\03.%20Kerja%20Sama%20dengan%20Perusahaan\17%20-%2000%20-%202009%20PKS%20Lenovo%20(Singapore)%20PTE%20LTD.pdf" TargetMode="External" /><Relationship Id="rId19" Type="http://schemas.openxmlformats.org/officeDocument/2006/relationships/hyperlink" Target="file://C:\Lain-lain\1.%20MoU\MoU%202011\1.%202011%20MoU%20dan%20PKS\03.%20Kerja%20Sama%20dengan%20Perusahaan\18%20-%2000%20-%202009%20MoU%20DELL%20Global%20BV.pdf" TargetMode="External" /><Relationship Id="rId20" Type="http://schemas.openxmlformats.org/officeDocument/2006/relationships/hyperlink" Target="file://C:\Lain-lain\1.%20MoU\MoU%202011\1.%202011%20MoU%20dan%20PKS\03.%20Kerja%20Sama%20dengan%20Perusahaan\18%20-%2000%20-%202009%20PKS%20DELL%20Global%20BV.pdf" TargetMode="External" /><Relationship Id="rId21" Type="http://schemas.openxmlformats.org/officeDocument/2006/relationships/hyperlink" Target="file://C:\Lain-lain\1.%20MoU\MoU%202011\1.%202011%20MoU%20dan%20PKS\03.%20Kerja%20Sama%20dengan%20Perusahaan\19%20-%2000%20-%202009%20MoU%20PT%20Indosarana%20Dinamika%20Infotama.pdf" TargetMode="External" /><Relationship Id="rId22" Type="http://schemas.openxmlformats.org/officeDocument/2006/relationships/hyperlink" Target="file://C:\Lain-lain\1.%20MoU\MoU%202011\1.%202011%20MoU%20dan%20PKS\03.%20Kerja%20Sama%20dengan%20Perusahaan\19%20-%2000%20-%202009%20PKS%20PT%20Indosarana%20Dinamika%20Infotama.pdf" TargetMode="External" /><Relationship Id="rId23" Type="http://schemas.openxmlformats.org/officeDocument/2006/relationships/hyperlink" Target="file://C:\Lain-lain\1.%20MoU\MoU%202011\1.%202011%20MoU%20dan%20PKS\03.%20Kerja%20Sama%20dengan%20Perusahaan\20%20-%2000%20-%202009%20MoU%20PT%20Catalyst%20Business%20Solution.pdf" TargetMode="External" /><Relationship Id="rId24" Type="http://schemas.openxmlformats.org/officeDocument/2006/relationships/hyperlink" Target="file://C:\Lain-lain\1.%20MoU\MoU%202011\1.%202011%20MoU%20dan%20PKS\03.%20Kerja%20Sama%20dengan%20Perusahaan\20%20-%2000%20-%202009%20PKS%20PT%20Catalyst%20Business%20Solution.pdf" TargetMode="External" /><Relationship Id="rId25" Type="http://schemas.openxmlformats.org/officeDocument/2006/relationships/hyperlink" Target="file://C:\Lain-lain\1.%20MoU\MoU%202011\1.%202011%20MoU%20dan%20PKS\03.%20Kerja%20Sama%20dengan%20Perusahaan\21%20-%2000%20-%202009%20MoU%20PT%20Caladi%20Lima%20Sembilan.pdf" TargetMode="External" /><Relationship Id="rId26" Type="http://schemas.openxmlformats.org/officeDocument/2006/relationships/hyperlink" Target="file://C:\Lain-lain\1.%20MoU\MoU%202011\1.%202011%20MoU%20dan%20PKS\03.%20Kerja%20Sama%20dengan%20Perusahaan\22%20-%2000%20-%202009%20MoU%20PT%20Exodus%20Rekawisatama.pdf" TargetMode="External" /><Relationship Id="rId27" Type="http://schemas.openxmlformats.org/officeDocument/2006/relationships/hyperlink" Target="file://C:\Lain-lain\1.%20MoU\MoU%202011\1.%202011%20MoU%20dan%20PKS\03.%20Kerja%20Sama%20dengan%20Perusahaan\23%20-%2000%20-%202009%20PKS%20PT%20Bliss%20International.pdf" TargetMode="External" /><Relationship Id="rId28" Type="http://schemas.openxmlformats.org/officeDocument/2006/relationships/hyperlink" Target="file://C:\Lain-lain\1.%20MoU\MoU%202011\1.%202011%20MoU%20dan%20PKS\03.%20Kerja%20Sama%20dengan%20Perusahaan\24%20-%2000%20-%202009%20MoU%20PT%20Acer%20Indonesia.pdf" TargetMode="External" /><Relationship Id="rId29" Type="http://schemas.openxmlformats.org/officeDocument/2006/relationships/hyperlink" Target="file://C:\Lain-lain\1.%20MoU\MoU%202011\1.%202011%20MoU%20dan%20PKS\03.%20Kerja%20Sama%20dengan%20Perusahaan\24%20-%2000%20-%202009%20PKS%20PT%20Acer%20Indonesia.pdf" TargetMode="External" /><Relationship Id="rId30" Type="http://schemas.openxmlformats.org/officeDocument/2006/relationships/hyperlink" Target="file://C:\Lain-lain\1.%20MoU\MoU%202011\1.%202011%20MoU%20dan%20PKS\03.%20Kerja%20Sama%20dengan%20Perusahaan\25%20-%2000%20-%202009%20MoU%20PT%20Widya%20Padjadjaran.pdf" TargetMode="External" /><Relationship Id="rId31" Type="http://schemas.openxmlformats.org/officeDocument/2006/relationships/hyperlink" Target="file://C:\Lain-lain\1.%20MoU\MoU%202011\1.%202011%20MoU%20dan%20PKS\03.%20Kerja%20Sama%20dengan%20Perusahaan\25%20-%2000%20-%202009%20PKS%20PT%20Widya%20Padjadjaran.pdf" TargetMode="External" /><Relationship Id="rId32" Type="http://schemas.openxmlformats.org/officeDocument/2006/relationships/hyperlink" Target="file://C:\Lain-lain\1.%20MoU\MoU%202011\1.%202011%20MoU%20dan%20PKS\03.%20Kerja%20Sama%20dengan%20Perusahaan\26%20-%2000%20-%202009%20MoU%20PT%20Alamanda%20Sejati%20Utama.pdf" TargetMode="External" /><Relationship Id="rId33" Type="http://schemas.openxmlformats.org/officeDocument/2006/relationships/hyperlink" Target="file://C:\Lain-lain\1.%20MoU\MoU%202011\1.%202011%20MoU%20dan%20PKS\03.%20Kerja%20Sama%20dengan%20Perusahaan\27%20-%2000%20-%202009%20MoU%20PT%20Bank%20Central%20Asia.pdf" TargetMode="External" /><Relationship Id="rId34" Type="http://schemas.openxmlformats.org/officeDocument/2006/relationships/hyperlink" Target="file://C:\Lain-lain\1.%20MoU\MoU%202011\1.%202011%20MoU%20dan%20PKS\03.%20Kerja%20Sama%20dengan%20Perusahaan\28%20-%2000%20-%202010%20MoU%20PT%20Bank%20Himpunan%20Saudara%201906.pdf" TargetMode="External" /><Relationship Id="rId35" Type="http://schemas.openxmlformats.org/officeDocument/2006/relationships/hyperlink" Target="file://C:\Lain-lain\1.%20MoU\MoU%202011\1.%202011%20MoU%20dan%20PKS\03.%20Kerja%20Sama%20dengan%20Perusahaan\29%20-%2000%20-%202010%20MoU%20Star%20Energy.pdf" TargetMode="External" /><Relationship Id="rId36" Type="http://schemas.openxmlformats.org/officeDocument/2006/relationships/hyperlink" Target="file://C:\Lain-lain\1.%20MoU\MoU%202011\1.%202011%20MoU%20dan%20PKS\03.%20Kerja%20Sama%20dengan%20Perusahaan\29%20-%2000%20-%202010%20PKS%20Star%20Energy.pdf" TargetMode="External" /><Relationship Id="rId37" Type="http://schemas.openxmlformats.org/officeDocument/2006/relationships/hyperlink" Target="file://C:\Lain-lain\1.%20MoU\MoU%202011\1.%202011%20MoU%20dan%20PKS\03.%20Kerja%20Sama%20dengan%20Perusahaan\30%20-%2000%20-%202010%20MoU%20PADMA.pdf" TargetMode="External" /><Relationship Id="rId38" Type="http://schemas.openxmlformats.org/officeDocument/2006/relationships/hyperlink" Target="file://C:\Lain-lain\1.%20MoU\MoU%202011\1.%202011%20MoU%20dan%20PKS\03.%20Kerja%20Sama%20dengan%20Perusahaan\31-%2003%20-%20MoU%202011%20PT.%20Telkomsel.pdf" TargetMode="External" /><Relationship Id="rId39" Type="http://schemas.openxmlformats.org/officeDocument/2006/relationships/hyperlink" Target="file://C:\Lain-lain\1.%20MoU\MoU%202011\1.%202011%20MoU%20dan%20PKS\03.%20Kerja%20Sama%20dengan%20Perusahaan\31-%2003%20-%20PKS%202011%20PT.%20Telkomsel.pdf" TargetMode="External" /><Relationship Id="rId40" Type="http://schemas.openxmlformats.org/officeDocument/2006/relationships/hyperlink" Target="file://C:\Lain-lain\1.%20MoU\MoU%202011\1.%202011%20MoU%20dan%20PKS\03.%20Kerja%20Sama%20dengan%20Perusahaan\32%20-%2003%20MoU%202011%20PT%20Triputra%20Investindo%20Arya.pdf" TargetMode="External" /><Relationship Id="rId41" Type="http://schemas.openxmlformats.org/officeDocument/2006/relationships/hyperlink" Target="file://C:\Lain-lain\1.%20MoU\MoU%202011\1.%202011%20MoU%20dan%20PKS\03.%20Kerja%20Sama%20dengan%20Perusahaan\32%20-%2003%20PKS%202011%20PT%20Triputra%20Investindo%20Arya.pdf" TargetMode="External" /><Relationship Id="rId42" Type="http://schemas.openxmlformats.org/officeDocument/2006/relationships/hyperlink" Target="file://C:\Lain-lain\1.%20MoU\MoU%202011\1.%202011%20MoU%20dan%20PKS\03.%20Kerja%20Sama%20dengan%20Perusahaan\30%20-%2000%20-%202011%20PKS%20PADMA.pdf" TargetMode="External" /><Relationship Id="rId43" Type="http://schemas.openxmlformats.org/officeDocument/2006/relationships/hyperlink" Target="file://C:\Lain-lain\1.%20MoU\MoU%202011\1.%202011%20MoU%20dan%20PKS\03.%20Kerja%20Sama%20dengan%20Perusahaan\33%20-%2003%20MoU%202011%20PT%20Bank%20Syariah%20Mandiri.pdf" TargetMode="External" /><Relationship Id="rId44" Type="http://schemas.openxmlformats.org/officeDocument/2006/relationships/hyperlink" Target="file://C:\Lain-lain\1.%20MoU\MoU%202011\1.%202011%20MoU%20dan%20PKS\03.%20Kerja%20Sama%20dengan%20Perusahaan\33%20-%2003%20PKS%202011%20PT%20Bank%20Syariah%20Mandiri.pdf" TargetMode="External" /><Relationship Id="rId45" Type="http://schemas.openxmlformats.org/officeDocument/2006/relationships/hyperlink" Target="file://C:\Lain-lain\1.%20MoU\MoU%202011\1.%202011%20MoU%20dan%20PKS\03.%20Kerja%20Sama%20dengan%20Perusahaan\29%20-%2003%20PKS%202011%20Star%20Energi.pdf" TargetMode="External" /><Relationship Id="rId46" Type="http://schemas.openxmlformats.org/officeDocument/2006/relationships/hyperlink" Target="file://C:\Lain-lain\1.%20MoU\MoU%202011\1.%202011%20MoU%20dan%20PKS\03.%20Kerja%20Sama%20dengan%20Perusahaan\34%20-%2003%20MoU%202011Al%20masoem.pdf" TargetMode="External" /><Relationship Id="rId47" Type="http://schemas.openxmlformats.org/officeDocument/2006/relationships/hyperlink" Target="file://C:\Lain-lain\1.%20MoU\MoU%202011\1.%202011%20MoU%20dan%20PKS\03.%20Kerja%20Sama%20dengan%20Perusahaan\29%20-%2003%20Aman%20PKS%202011%20star%20.pdf" TargetMode="External" /><Relationship Id="rId48" Type="http://schemas.openxmlformats.org/officeDocument/2006/relationships/hyperlink" Target="file://C:\Lain-lain\1.%20MoU\MoU%202011\1.%202011%20MoU%20dan%20PKS\03.%20Kerja%20Sama%20dengan%20Perusahaan\34%20-%2003%20MoU%202011%20Al-Masoem.pdf" TargetMode="External" /><Relationship Id="rId49" Type="http://schemas.openxmlformats.org/officeDocument/2006/relationships/hyperlink" Target="file://C:\Lain-lain\1.%20MoU\MoU%202011\1.%202011%20MoU%20dan%20PKS\03.%20Kerja%20Sama%20dengan%20Perusahaan\35%20-%2003%20MoU%202011%20Saung%20Ujo.pdf" TargetMode="External" /><Relationship Id="rId50" Type="http://schemas.openxmlformats.org/officeDocument/2006/relationships/hyperlink" Target="file://C:\Lain-lain\1.%20MoU\MoU%202011\1.%202011%20MoU%20dan%20PKS\03.%20Kerja%20Sama%20dengan%20Perusahaan\35%20-%2003%20PKS%202011%20Saung%20Ujo.pdf" TargetMode="External" /><Relationship Id="rId51" Type="http://schemas.openxmlformats.org/officeDocument/2006/relationships/hyperlink" Target="file://C:\Lain-lain\1.%20MoU\MoU%202011\1.%202011%20MoU%20dan%20PKS\03.%20Kerja%20Sama%20dengan%20Perusahaan\Kompas%20Gramedia%20MoU%202012.pdf" TargetMode="External" /><Relationship Id="rId52" Type="http://schemas.openxmlformats.org/officeDocument/2006/relationships/hyperlink" Target="file://C:\Lain-lain\1.%20MoU\MoU%202011\1.%202011%20MoU%20dan%20PKS\03.%20Kerja%20Sama%20dengan%20Perusahaan\Kompas%20Gramedia%20PKS%202012.pdf" TargetMode="External" /><Relationship Id="rId53" Type="http://schemas.openxmlformats.org/officeDocument/2006/relationships/hyperlink" Target="file://C:\Lain-lain\1.%20MoU\MoU%202011\1.%202011%20MoU%20dan%20PKS\02.%20Kerja%20Sama%20antar%20Perguruan%20tinggi\Univ%20Singaperbangsa%20Karawang.pdf" TargetMode="External" /><Relationship Id="rId54" Type="http://schemas.openxmlformats.org/officeDocument/2006/relationships/hyperlink" Target="file://C:\Lain-lain\1.%20MoU\MoU%202011\1.%202011%20MoU%20dan%20PKS\03.%20Kerja%20Sama%20dengan%20Perusahaan\Rosda%20Karya%20MoU%202012.pdf" TargetMode="External" /><Relationship Id="rId55" Type="http://schemas.openxmlformats.org/officeDocument/2006/relationships/hyperlink" Target="file://C:\Lain-lain\1.%20MoU\MoU%202011\1.%202011%20MoU%20dan%20PKS\03.%20Kerja%20Sama%20dengan%20Perusahaan\Rosda%20karya%20PKS%202012.pdf" TargetMode="External" /><Relationship Id="rId56" Type="http://schemas.openxmlformats.org/officeDocument/2006/relationships/hyperlink" Target="file://C:\Lain-lain\1.%20MoU\MoU%202011\1.%202011%20MoU%20dan%20PKS\03.%20Kerja%20Sama%20dengan%20Perusahaan\PT%20Sony%20Indonesia0001.pdf" TargetMode="External" /><Relationship Id="rId57" Type="http://schemas.openxmlformats.org/officeDocument/2006/relationships/hyperlink" Target="file://C:\Lain-lain\1.%20MoU\MoU%202011\1.%202011%20MoU%20dan%20PKS\03.%20Kerja%20Sama%20dengan%20Perusahaan\Iptekindo%20MoU%202012.pdf" TargetMode="External" /><Relationship Id="rId58" Type="http://schemas.openxmlformats.org/officeDocument/2006/relationships/hyperlink" Target="file://C:\Lain-lain\1.%20MoU\MoU%202011\1.%202011%20MoU%20dan%20PKS\03.%20Kerja%20Sama%20dengan%20Perusahaan\Iptekindo%20PKS%202012.pdf" TargetMode="External" /><Relationship Id="rId59" Type="http://schemas.openxmlformats.org/officeDocument/2006/relationships/hyperlink" Target="file://C:\Lain-lain\1.%20MoU\MoU%202011\1.%202011%20MoU%20dan%20PKS\03.%20Kerja%20Sama%20dengan%20Perusahaan\JNE%20MoU%202012.pdf" TargetMode="External" /><Relationship Id="rId60" Type="http://schemas.openxmlformats.org/officeDocument/2006/relationships/hyperlink" Target="file://C:\Users\redaktur\MoU%202011\1.%202011%20MoU%20dan%20PKS\00.%20Kerja%20Sama%20dengan%20Lembaga%20Pemerintah\The%20Asia%20Foundation%202012.pdf" TargetMode="External" /><Relationship Id="rId61" Type="http://schemas.openxmlformats.org/officeDocument/2006/relationships/hyperlink" Target="file://C:\Users\redaktur\Downloads\MoU%202011\1.%202011%20MoU%20dan%20PKS\03.%20Kerja%20Sama%20dengan%20Perusahaan\Star%20Energy%20ADD%20PKS%20No.%2014883.pdf" TargetMode="External" /><Relationship Id="rId62" Type="http://schemas.openxmlformats.org/officeDocument/2006/relationships/hyperlink" Target="file://C:\Users\redaktur\Downloads\MoU%202011\1.%202011%20MoU%20dan%20PKS\03.%20Kerja%20Sama%20dengan%20Perusahaan\Star%20Energy%20ADD%20No%20PKs%2015891.pdf" TargetMode="External" /><Relationship Id="rId6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Lain-lain\1.%20MoU\MoU%202011\1.%202011%20MoU%20dan%20PKS\04.%20Kerjasama%20Lain-lain\01%20-%2004%20MoU%202011%20SMKN%203%20Kuningan.pdf" TargetMode="External" /><Relationship Id="rId2" Type="http://schemas.openxmlformats.org/officeDocument/2006/relationships/hyperlink" Target="file://C:\Lain-lain\1.%20MoU\MoU%202011\1.%202011%20MoU%20dan%20PKS\04.%20Kerjasama%20Lain-lain\02%20-%2004%20MoU%202011%20SMKN%202%20Subang.pdf" TargetMode="External" /><Relationship Id="rId3" Type="http://schemas.openxmlformats.org/officeDocument/2006/relationships/hyperlink" Target="file://C:\Lain-lain\1.%20MoU\MoU%202011\1.%202011%20MoU%20dan%20PKS\04.%20Kerjasama%20Lain-lain\03%20-04%20MoU%202011%20SMKN%203%20Baleendah.pdf" TargetMode="External" /><Relationship Id="rId4" Type="http://schemas.openxmlformats.org/officeDocument/2006/relationships/hyperlink" Target="file://C:\Lain-lain\1.%20MoU\MoU%202011\1.%202011%20MoU%20dan%20PKS\04.%20Kerjasama%20Lain-lain\04-%2004%20MoU%202011%20SMKN%202%20Sumedang.pdf" TargetMode="External" /><Relationship Id="rId5" Type="http://schemas.openxmlformats.org/officeDocument/2006/relationships/hyperlink" Target="file://C:\Lain-lain\1.%20MoU\MoU%202011\1.%202011%20MoU%20dan%20PKS\04.%20Kerjasama%20Lain-lain\05%20-%2004%20MoU%202011%20SMKN%201%20Cilamaya.pdf" TargetMode="External" /><Relationship Id="rId6" Type="http://schemas.openxmlformats.org/officeDocument/2006/relationships/hyperlink" Target="file://C:\Lain-lain\1.%20MoU\MoU%202011\1.%202011%20MoU%20dan%20PKS\04.%20Kerjasama%20Lain-lain\06%20-%2004%20MoU%202011%20SMKN%205%20Garut.pdf" TargetMode="External" /><Relationship Id="rId7" Type="http://schemas.openxmlformats.org/officeDocument/2006/relationships/hyperlink" Target="file://C:\Lain-lain\1.%20MoU\MoU%202011\1.%202011%20MoU%20dan%20PKS\04.%20Kerjasama%20Lain-lain\07%20-%2004%20MoU%202011%20SMKN%205%20Pangalengan.pdf" TargetMode="External" /><Relationship Id="rId8" Type="http://schemas.openxmlformats.org/officeDocument/2006/relationships/hyperlink" Target="file://C:\Lain-lain\1.%20MoU\MoU%202011\1.%202011%20MoU%20dan%20PKS\04.%20Kerjasama%20Lain-lain\08%20-%2004%20MoU%202011%20SMKN%201%20Maja%20Majalengka.pdf" TargetMode="External" /><Relationship Id="rId9" Type="http://schemas.openxmlformats.org/officeDocument/2006/relationships/hyperlink" Target="file://C:\Lain-lain\1.%20MoU\MoU%202011\1.%202011%20MoU%20dan%20PKS\04.%20Kerjasama%20Lain-lain\10%20-%2004%20MoU%202011%20SMK%20Teknika%20Cisaat%20Suka.pdf" TargetMode="External" /><Relationship Id="rId10" Type="http://schemas.openxmlformats.org/officeDocument/2006/relationships/hyperlink" Target="file://C:\Lain-lain\1.%20MoU\MoU%202011\1.%202011%20MoU%20dan%20PKS\04.%20Kerjasama%20Lain-lain\11%20-%200%204%20MoU%202011%20SMK%20SPP%20Geger%20Kalong.pdf" TargetMode="External" /><Relationship Id="rId11" Type="http://schemas.openxmlformats.org/officeDocument/2006/relationships/hyperlink" Target="file://C:\Lain-lain\1.%20MoU\MoU%202011\1.%202011%20MoU%20dan%20PKS\04.%20Kerjasama%20Lain-lain\09%20-%2004%20MoU%202011%20SMKN%201%20Bandung.pdf" TargetMode="External" /><Relationship Id="rId12" Type="http://schemas.openxmlformats.org/officeDocument/2006/relationships/hyperlink" Target="file://C:\Lain-lain\1.%20MoU\MoU%202011\1.%202011%20MoU%20dan%20PKS\04.%20Kerjasama%20Lain-lain\12%20-%2004%20MoU%202011%20SMK%20Bandung%20Selatan%201.pdf" TargetMode="External" /><Relationship Id="rId13" Type="http://schemas.openxmlformats.org/officeDocument/2006/relationships/hyperlink" Target="file://C:\Lain-lain\1.%20MoU\MoU%202011\1.%202011%20MoU%20dan%20PKS\04.%20Kerjasama%20Lain-lain\13%20-%2004%20MoU%202011%20SMK%20SPP%20Tanjungsari.pdf" TargetMode="External" /><Relationship Id="rId14" Type="http://schemas.openxmlformats.org/officeDocument/2006/relationships/hyperlink" Target="file://C:\Lain-lain\1.%20MoU\MoU%202011\1.%202011%20MoU%20dan%20PKS\04.%20Kerjasama%20Lain-lain\14%20-%2004%20MoU%202011%20SMKN%201%20Mundu%20Cirebon.pdf" TargetMode="External" /><Relationship Id="rId15" Type="http://schemas.openxmlformats.org/officeDocument/2006/relationships/hyperlink" Target="file://C:\Lain-lain\1.%20MoU\MoU%202011\1.%202011%20MoU%20dan%20PKS\04.%20Kerjasama%20Lain-lain\15%20-%2004%20MoU%202011%20SMKN%201%20Lemahabang%20Cirebon.pdf" TargetMode="External" /><Relationship Id="rId16" Type="http://schemas.openxmlformats.org/officeDocument/2006/relationships/hyperlink" Target="file://C:\Lain-lain\1.%20MoU\MoU%202011\1.%202011%20MoU%20dan%20PKS\04.%20Kerjasama%20Lain-lain\16%20-%2004%20MoU%202011%20SMKN%204%20Garut%20.pdf" TargetMode="External" /><Relationship Id="rId17" Type="http://schemas.openxmlformats.org/officeDocument/2006/relationships/hyperlink" Target="file://C:\Lain-lain\1.%20MoU\MoU%202011\1.%202011%20MoU%20dan%20PKS\04.%20Kerjasama%20Lain-lain\17%20-%2004%20PKS%202011%20Asosiasi%20Solidaritas%20Sosial%20dan%20Ekonomi%20Negara-2%20PAsifik.pdf" TargetMode="External" /><Relationship Id="rId1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file://C:\Lain-lain\1.%20MoU\MoU%202011\1.%202011%20MoU%20dan%20PKS\00.%20Kerja%20Sama%20dengan%20Lembaga%20Pemerintah\136%20-%2000%20MoU%202012%20Jambi%20Gubernur.pdf" TargetMode="External" /><Relationship Id="rId2" Type="http://schemas.openxmlformats.org/officeDocument/2006/relationships/hyperlink" Target="file://C:\Lain-lain\1.%20MoU\MoU%202011\1.%202011%20MoU%20dan%20PKS\00.%20Kerja%20Sama%20dengan%20Lembaga%20Pemerintah\137%20-%2000%20MoU%202012%20TVRI%20JABAR.pdf" TargetMode="External" /><Relationship Id="rId3" Type="http://schemas.openxmlformats.org/officeDocument/2006/relationships/hyperlink" Target="file://C:\Lain-lain\1.%20MoU\MoU%202011\1.%202011%20MoU%20dan%20PKS\00.%20Kerja%20Sama%20dengan%20Lembaga%20Pemerintah\138%20-%2000%20MoU%202012%20PERHEPI.pdf" TargetMode="External" /><Relationship Id="rId4" Type="http://schemas.openxmlformats.org/officeDocument/2006/relationships/hyperlink" Target="file://C:\Lain-lain\1.%20MoU\MoU%202011\1.%202011%20MoU%20dan%20PKS\00.%20Kerja%20Sama%20dengan%20Lembaga%20Pemerintah\Sumbawa%20MoU%202012.pdf" TargetMode="External" /><Relationship Id="rId5" Type="http://schemas.openxmlformats.org/officeDocument/2006/relationships/hyperlink" Target="file://C:\Lain-lain\1.%20MoU\MoU%202011\1.%202011%20MoU%20dan%20PKS\00.%20Kerja%20Sama%20dengan%20Lembaga%20Pemerintah\Kota%20Batam%20MoU%202012.pdf" TargetMode="External" /><Relationship Id="rId6" Type="http://schemas.openxmlformats.org/officeDocument/2006/relationships/hyperlink" Target="file://C:\Lain-lain\1.%20MoU\MoU%202011\1.%202011%20MoU%20dan%20PKS\03.%20Kerja%20Sama%20dengan%20Perusahaan\Bank%20Mandiri%20MoU%202012.pdf" TargetMode="External" /><Relationship Id="rId7" Type="http://schemas.openxmlformats.org/officeDocument/2006/relationships/hyperlink" Target="file://C:\Lain-lain\1.%20MoU\MoU%202011\1.%202011%20MoU%20dan%20PKS\03.%20Kerja%20Sama%20dengan%20Perusahaan\bank%20Mandiri%20-%20SMUP%2020120001.pdf" TargetMode="External" /><Relationship Id="rId8" Type="http://schemas.openxmlformats.org/officeDocument/2006/relationships/hyperlink" Target="file://C:\Lain-lain\1.%20MoU\MoU%202011\1.%202011%20MoU%20dan%20PKS\00.%20Kerja%20Sama%20dengan%20Lembaga%20Pemerintah\kementerian%20Koperasi.pdf" TargetMode="External" /><Relationship Id="rId9" Type="http://schemas.openxmlformats.org/officeDocument/2006/relationships/hyperlink" Target="file://C:\Lain-lain\1.%20MoU\MoU%202011\1.%202011%20MoU%20dan%20PKS\00.%20Kerja%20Sama%20dengan%20Lembaga%20Pemerintah\Menteri%20PDT%20MoU%202012.pdf" TargetMode="External" /><Relationship Id="rId10" Type="http://schemas.openxmlformats.org/officeDocument/2006/relationships/hyperlink" Target="file://C:\Lain-lain\1.%20MoU\MoU%202011\1.%202011%20MoU%20dan%20PKS\00.%20Kerja%20Sama%20dengan%20Lembaga%20Pemerintah\Deputi%20KPDT0001.pdf" TargetMode="External" /><Relationship Id="rId11" Type="http://schemas.openxmlformats.org/officeDocument/2006/relationships/hyperlink" Target="file://C:\Lain-lain\1.%20MoU\MoU%202011\1.%202011%20MoU%20dan%20PKS\00.%20Kerja%20Sama%20dengan%20Lembaga%20Pemerintah\BkkbN%202012.pdf" TargetMode="External" /><Relationship Id="rId12" Type="http://schemas.openxmlformats.org/officeDocument/2006/relationships/hyperlink" Target="file://C:\Lain-lain\1.%20MoU\MoU%202011\1.%202011%20MoU%20dan%20PKS\00.%20Kerja%20Sama%20dengan%20Lembaga%20Pemerintah\Hortikultura%202012.pdf" TargetMode="External" /><Relationship Id="rId13" Type="http://schemas.openxmlformats.org/officeDocument/2006/relationships/hyperlink" Target="file://C:\Lain-lain\1.%20MoU\MoU%202011\1.%202011%20MoU%20dan%20PKS\00.%20Kerja%20Sama%20dengan%20Lembaga%20Pemerintah\Bank%20Mandiri%20(Program%20Hibah)%202012.pdf" TargetMode="External" /><Relationship Id="rId14" Type="http://schemas.openxmlformats.org/officeDocument/2006/relationships/hyperlink" Target="file://C:\Lain-lain\1.%20MoU\MoU%202011\1.%202011%20MoU%20dan%20PKS\02.%20Kerja%20Sama%20antar%20Perguruan%20tinggi\39%20-%2000%20MoU%202012%20Jambi%20Univ.pdf" TargetMode="External" /><Relationship Id="rId15" Type="http://schemas.openxmlformats.org/officeDocument/2006/relationships/hyperlink" Target="file://C:\Lain-lain\1.%20MoU\MoU%202011\1.%202011%20MoU%20dan%20PKS\02.%20Kerja%20Sama%20antar%20Perguruan%20tinggi\40%20-%20%2002%20moU%202012%20UIN%20Bandung.pdf" TargetMode="External" /><Relationship Id="rId16" Type="http://schemas.openxmlformats.org/officeDocument/2006/relationships/hyperlink" Target="file://C:\Lain-lain\1.%20MoU\MoU%202011\1.%202011%20MoU%20dan%20PKS\02.%20Kerja%20Sama%20antar%20Perguruan%20tinggi\02%20-%2041%20Usahid%20MoU%202012.pdf" TargetMode="External" /><Relationship Id="rId17" Type="http://schemas.openxmlformats.org/officeDocument/2006/relationships/hyperlink" Target="file://C:\Lain-lain\1.%20MoU\MoU%202011\1.%202011%20MoU%20dan%20PKS\02.%20Kerja%20Sama%20antar%20Perguruan%20tinggi\Univ%20Singaperbangsa%20Karawang.pdf" TargetMode="External" /><Relationship Id="rId18" Type="http://schemas.openxmlformats.org/officeDocument/2006/relationships/hyperlink" Target="file://C:\Lain-lain\1.%20MoU\MoU%202011\1.%202011%20MoU%20dan%20PKS\02.%20Kerja%20Sama%20antar%20Perguruan%20tinggi\Poltekes%20JAMBI%202012.pdf" TargetMode="External" /><Relationship Id="rId19" Type="http://schemas.openxmlformats.org/officeDocument/2006/relationships/hyperlink" Target="file://C:\Lain-lain\1.%20MoU\MoU%202011\1.%202011%20MoU%20dan%20PKS\03.%20Kerja%20Sama%20dengan%20Perusahaan\Kompas%20Gramedia%20MoU%202012.pdf" TargetMode="External" /><Relationship Id="rId20" Type="http://schemas.openxmlformats.org/officeDocument/2006/relationships/hyperlink" Target="file://C:\Lain-lain\1.%20MoU\MoU%202011\1.%202011%20MoU%20dan%20PKS\03.%20Kerja%20Sama%20dengan%20Perusahaan\Kompas%20Gramedia%20PKS%202012.pdf" TargetMode="External" /><Relationship Id="rId21" Type="http://schemas.openxmlformats.org/officeDocument/2006/relationships/hyperlink" Target="file://C:\Lain-lain\1.%20MoU\MoU%202011\1.%202011%20MoU%20dan%20PKS\02.%20Kerja%20Sama%20antar%20Perguruan%20tinggi\Univ%20Singaperbangsa%20Karawang.pdf" TargetMode="External" /><Relationship Id="rId22" Type="http://schemas.openxmlformats.org/officeDocument/2006/relationships/hyperlink" Target="file://C:\Lain-lain\1.%20MoU\MoU%202011\1.%202011%20MoU%20dan%20PKS\03.%20Kerja%20Sama%20dengan%20Perusahaan\Rosda%20Karya%20MoU%202012.pdf" TargetMode="External" /><Relationship Id="rId23" Type="http://schemas.openxmlformats.org/officeDocument/2006/relationships/hyperlink" Target="file://C:\Lain-lain\1.%20MoU\MoU%202011\1.%202011%20MoU%20dan%20PKS\03.%20Kerja%20Sama%20dengan%20Perusahaan\Rosda%20karya%20PKS%202012.pdf" TargetMode="External" /><Relationship Id="rId24" Type="http://schemas.openxmlformats.org/officeDocument/2006/relationships/hyperlink" Target="file://C:\Lain-lain\1.%20MoU\MoU%202011\1.%202011%20MoU%20dan%20PKS\03.%20Kerja%20Sama%20dengan%20Perusahaan\PT%20Sony%20Indonesia0001.pdf" TargetMode="External" /><Relationship Id="rId25" Type="http://schemas.openxmlformats.org/officeDocument/2006/relationships/hyperlink" Target="file://C:\Lain-lain\1.%20MoU\MoU%202011\1.%202011%20MoU%20dan%20PKS\03.%20Kerja%20Sama%20dengan%20Perusahaan\Iptekindo%20MoU%202012.pdf" TargetMode="External" /><Relationship Id="rId26" Type="http://schemas.openxmlformats.org/officeDocument/2006/relationships/hyperlink" Target="file://C:\Lain-lain\1.%20MoU\MoU%202011\1.%202011%20MoU%20dan%20PKS\03.%20Kerja%20Sama%20dengan%20Perusahaan\Iptekindo%20PKS%202012.pdf" TargetMode="External" /><Relationship Id="rId2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4">
      <selection activeCell="A34" sqref="A1:IV16384"/>
    </sheetView>
  </sheetViews>
  <sheetFormatPr defaultColWidth="9.140625" defaultRowHeight="12.75"/>
  <cols>
    <col min="1" max="1" width="5.00390625" style="57" customWidth="1"/>
    <col min="2" max="2" width="51.8515625" style="57" customWidth="1"/>
    <col min="3" max="16384" width="9.140625" style="57" customWidth="1"/>
  </cols>
  <sheetData>
    <row r="1" s="54" customFormat="1" ht="33.75">
      <c r="A1" s="53" t="s">
        <v>1001</v>
      </c>
    </row>
    <row r="2" s="54" customFormat="1" ht="12.75"/>
    <row r="3" s="54" customFormat="1" ht="18.75">
      <c r="A3" s="55" t="s">
        <v>1006</v>
      </c>
    </row>
    <row r="4" s="54" customFormat="1" ht="12.75"/>
    <row r="5" spans="1:6" s="54" customFormat="1" ht="12.75">
      <c r="A5" s="260" t="s">
        <v>1002</v>
      </c>
      <c r="B5" s="260" t="s">
        <v>1003</v>
      </c>
      <c r="C5" s="258">
        <v>2011</v>
      </c>
      <c r="D5" s="259"/>
      <c r="E5" s="258">
        <v>2012</v>
      </c>
      <c r="F5" s="259"/>
    </row>
    <row r="6" spans="1:6" s="54" customFormat="1" ht="12.75">
      <c r="A6" s="261"/>
      <c r="B6" s="261"/>
      <c r="C6" s="56" t="s">
        <v>1004</v>
      </c>
      <c r="D6" s="56" t="s">
        <v>1005</v>
      </c>
      <c r="E6" s="56" t="s">
        <v>1004</v>
      </c>
      <c r="F6" s="56" t="s">
        <v>1005</v>
      </c>
    </row>
    <row r="7" spans="1:6" ht="15">
      <c r="A7" s="59"/>
      <c r="B7" s="60" t="s">
        <v>572</v>
      </c>
      <c r="C7" s="61">
        <v>4</v>
      </c>
      <c r="D7" s="61"/>
      <c r="E7" s="61"/>
      <c r="F7" s="61"/>
    </row>
    <row r="8" spans="1:6" ht="15">
      <c r="A8" s="62"/>
      <c r="B8" s="63" t="s">
        <v>450</v>
      </c>
      <c r="C8" s="64">
        <v>1</v>
      </c>
      <c r="D8" s="64"/>
      <c r="E8" s="64"/>
      <c r="F8" s="64"/>
    </row>
    <row r="9" spans="1:6" ht="15">
      <c r="A9" s="62"/>
      <c r="B9" s="63" t="s">
        <v>43</v>
      </c>
      <c r="C9" s="64">
        <v>1</v>
      </c>
      <c r="D9" s="64"/>
      <c r="E9" s="64"/>
      <c r="F9" s="64"/>
    </row>
    <row r="10" spans="1:6" ht="15">
      <c r="A10" s="62"/>
      <c r="B10" s="63" t="s">
        <v>744</v>
      </c>
      <c r="C10" s="64">
        <v>2</v>
      </c>
      <c r="D10" s="64"/>
      <c r="E10" s="64"/>
      <c r="F10" s="64"/>
    </row>
    <row r="11" spans="1:6" ht="15">
      <c r="A11" s="62"/>
      <c r="B11" s="63" t="s">
        <v>121</v>
      </c>
      <c r="C11" s="64">
        <v>1</v>
      </c>
      <c r="D11" s="64"/>
      <c r="E11" s="64"/>
      <c r="F11" s="64"/>
    </row>
    <row r="12" spans="1:6" ht="15">
      <c r="A12" s="62"/>
      <c r="B12" s="65" t="s">
        <v>605</v>
      </c>
      <c r="C12" s="64">
        <v>1</v>
      </c>
      <c r="D12" s="64"/>
      <c r="E12" s="64"/>
      <c r="F12" s="64"/>
    </row>
    <row r="13" spans="1:6" ht="15">
      <c r="A13" s="62"/>
      <c r="B13" s="65" t="s">
        <v>972</v>
      </c>
      <c r="C13" s="64">
        <v>1</v>
      </c>
      <c r="D13" s="64"/>
      <c r="E13" s="64"/>
      <c r="F13" s="64"/>
    </row>
    <row r="14" spans="1:6" ht="15">
      <c r="A14" s="62"/>
      <c r="B14" s="65" t="s">
        <v>661</v>
      </c>
      <c r="C14" s="64">
        <v>1</v>
      </c>
      <c r="D14" s="64"/>
      <c r="E14" s="64"/>
      <c r="F14" s="64"/>
    </row>
    <row r="15" spans="1:6" ht="15">
      <c r="A15" s="66"/>
      <c r="B15" s="67" t="s">
        <v>81</v>
      </c>
      <c r="C15" s="68">
        <v>2</v>
      </c>
      <c r="D15" s="68"/>
      <c r="E15" s="68"/>
      <c r="F15" s="68"/>
    </row>
    <row r="16" spans="2:6" ht="15">
      <c r="B16" s="13"/>
      <c r="C16" s="58"/>
      <c r="D16" s="58"/>
      <c r="E16" s="58"/>
      <c r="F16" s="58"/>
    </row>
    <row r="17" spans="2:6" ht="15">
      <c r="B17" s="13"/>
      <c r="C17" s="58"/>
      <c r="D17" s="58"/>
      <c r="E17" s="58"/>
      <c r="F17" s="58"/>
    </row>
    <row r="18" spans="2:6" ht="15">
      <c r="B18" s="13"/>
      <c r="C18" s="58"/>
      <c r="D18" s="58"/>
      <c r="E18" s="58"/>
      <c r="F18" s="58"/>
    </row>
    <row r="19" spans="2:6" ht="15">
      <c r="B19" s="13"/>
      <c r="C19" s="58"/>
      <c r="D19" s="58"/>
      <c r="E19" s="58"/>
      <c r="F19" s="58"/>
    </row>
    <row r="20" spans="2:6" ht="15">
      <c r="B20" s="13"/>
      <c r="C20" s="58"/>
      <c r="D20" s="58"/>
      <c r="E20" s="58"/>
      <c r="F20" s="58"/>
    </row>
    <row r="21" spans="2:6" ht="15">
      <c r="B21" s="13"/>
      <c r="C21" s="58"/>
      <c r="D21" s="58"/>
      <c r="E21" s="58"/>
      <c r="F21" s="58"/>
    </row>
    <row r="22" spans="3:6" ht="12.75">
      <c r="C22" s="58"/>
      <c r="D22" s="58"/>
      <c r="E22" s="58"/>
      <c r="F22" s="58"/>
    </row>
    <row r="23" s="54" customFormat="1" ht="18.75">
      <c r="A23" s="55" t="s">
        <v>1007</v>
      </c>
    </row>
    <row r="24" s="54" customFormat="1" ht="12.75"/>
    <row r="25" spans="1:6" s="54" customFormat="1" ht="12.75">
      <c r="A25" s="260" t="s">
        <v>1002</v>
      </c>
      <c r="B25" s="260" t="s">
        <v>1003</v>
      </c>
      <c r="C25" s="258">
        <v>2011</v>
      </c>
      <c r="D25" s="259"/>
      <c r="E25" s="258">
        <v>2012</v>
      </c>
      <c r="F25" s="259"/>
    </row>
    <row r="26" spans="1:6" s="54" customFormat="1" ht="12.75">
      <c r="A26" s="261"/>
      <c r="B26" s="261"/>
      <c r="C26" s="56" t="s">
        <v>1004</v>
      </c>
      <c r="D26" s="56" t="s">
        <v>1005</v>
      </c>
      <c r="E26" s="56" t="s">
        <v>1004</v>
      </c>
      <c r="F26" s="56" t="s">
        <v>1005</v>
      </c>
    </row>
    <row r="27" spans="1:6" ht="12.75">
      <c r="A27" s="59"/>
      <c r="B27" s="59" t="s">
        <v>1010</v>
      </c>
      <c r="C27" s="61">
        <v>1</v>
      </c>
      <c r="D27" s="61"/>
      <c r="E27" s="61"/>
      <c r="F27" s="61"/>
    </row>
    <row r="28" spans="1:6" ht="15">
      <c r="A28" s="62"/>
      <c r="B28" s="69" t="s">
        <v>273</v>
      </c>
      <c r="C28" s="64">
        <v>1</v>
      </c>
      <c r="D28" s="64"/>
      <c r="E28" s="64"/>
      <c r="F28" s="64"/>
    </row>
    <row r="29" spans="1:6" ht="15">
      <c r="A29" s="62"/>
      <c r="B29" s="69" t="s">
        <v>561</v>
      </c>
      <c r="C29" s="64">
        <v>1</v>
      </c>
      <c r="D29" s="64"/>
      <c r="E29" s="64"/>
      <c r="F29" s="64"/>
    </row>
    <row r="30" spans="1:6" ht="15">
      <c r="A30" s="62"/>
      <c r="B30" s="69" t="s">
        <v>683</v>
      </c>
      <c r="C30" s="64">
        <v>1</v>
      </c>
      <c r="D30" s="64"/>
      <c r="E30" s="64"/>
      <c r="F30" s="64"/>
    </row>
    <row r="31" spans="1:6" ht="15">
      <c r="A31" s="62"/>
      <c r="B31" s="69" t="s">
        <v>736</v>
      </c>
      <c r="C31" s="64">
        <v>1</v>
      </c>
      <c r="D31" s="64"/>
      <c r="E31" s="64"/>
      <c r="F31" s="64"/>
    </row>
    <row r="32" spans="1:6" ht="15">
      <c r="A32" s="62"/>
      <c r="B32" s="69" t="s">
        <v>740</v>
      </c>
      <c r="C32" s="64">
        <v>1</v>
      </c>
      <c r="D32" s="64"/>
      <c r="E32" s="64"/>
      <c r="F32" s="64"/>
    </row>
    <row r="33" spans="1:6" ht="15">
      <c r="A33" s="62"/>
      <c r="B33" s="63" t="s">
        <v>575</v>
      </c>
      <c r="C33" s="64">
        <v>1</v>
      </c>
      <c r="D33" s="64"/>
      <c r="E33" s="64"/>
      <c r="F33" s="64"/>
    </row>
    <row r="34" spans="1:6" ht="15">
      <c r="A34" s="62"/>
      <c r="B34" s="69" t="s">
        <v>596</v>
      </c>
      <c r="C34" s="64">
        <v>1</v>
      </c>
      <c r="D34" s="64"/>
      <c r="E34" s="64"/>
      <c r="F34" s="64"/>
    </row>
    <row r="35" spans="1:6" ht="15">
      <c r="A35" s="62"/>
      <c r="B35" s="63" t="s">
        <v>431</v>
      </c>
      <c r="C35" s="64">
        <v>1</v>
      </c>
      <c r="D35" s="64"/>
      <c r="E35" s="64"/>
      <c r="F35" s="64"/>
    </row>
    <row r="36" spans="1:6" ht="15">
      <c r="A36" s="62"/>
      <c r="B36" s="69" t="s">
        <v>819</v>
      </c>
      <c r="C36" s="64">
        <v>1</v>
      </c>
      <c r="D36" s="64"/>
      <c r="E36" s="64"/>
      <c r="F36" s="64"/>
    </row>
    <row r="37" spans="1:6" ht="15">
      <c r="A37" s="62"/>
      <c r="B37" s="69" t="s">
        <v>834</v>
      </c>
      <c r="C37" s="64">
        <v>1</v>
      </c>
      <c r="D37" s="64"/>
      <c r="E37" s="64"/>
      <c r="F37" s="64"/>
    </row>
    <row r="38" spans="1:6" ht="15">
      <c r="A38" s="62"/>
      <c r="B38" s="65" t="s">
        <v>262</v>
      </c>
      <c r="C38" s="64">
        <v>1</v>
      </c>
      <c r="D38" s="64"/>
      <c r="E38" s="64"/>
      <c r="F38" s="64"/>
    </row>
    <row r="39" spans="1:6" ht="15">
      <c r="A39" s="66"/>
      <c r="B39" s="70" t="s">
        <v>51</v>
      </c>
      <c r="C39" s="68">
        <v>1</v>
      </c>
      <c r="D39" s="68"/>
      <c r="E39" s="68"/>
      <c r="F39" s="68"/>
    </row>
    <row r="40" spans="2:6" ht="15">
      <c r="B40" s="18"/>
      <c r="C40" s="58"/>
      <c r="D40" s="58"/>
      <c r="E40" s="58"/>
      <c r="F40" s="58"/>
    </row>
    <row r="41" spans="2:6" ht="15">
      <c r="B41" s="18"/>
      <c r="C41" s="58"/>
      <c r="D41" s="58"/>
      <c r="E41" s="58"/>
      <c r="F41" s="58"/>
    </row>
    <row r="42" spans="2:6" ht="15">
      <c r="B42" s="18"/>
      <c r="C42" s="58"/>
      <c r="D42" s="58"/>
      <c r="E42" s="58"/>
      <c r="F42" s="58"/>
    </row>
    <row r="43" spans="2:6" ht="15">
      <c r="B43" s="18"/>
      <c r="C43" s="58"/>
      <c r="D43" s="58"/>
      <c r="E43" s="58"/>
      <c r="F43" s="58"/>
    </row>
    <row r="44" spans="2:6" ht="15">
      <c r="B44" s="18"/>
      <c r="C44" s="58"/>
      <c r="D44" s="58"/>
      <c r="E44" s="58"/>
      <c r="F44" s="58"/>
    </row>
    <row r="45" spans="2:6" ht="15">
      <c r="B45" s="18"/>
      <c r="C45" s="58"/>
      <c r="D45" s="58"/>
      <c r="E45" s="58"/>
      <c r="F45" s="58"/>
    </row>
    <row r="46" spans="3:6" ht="12.75">
      <c r="C46" s="58"/>
      <c r="D46" s="58"/>
      <c r="E46" s="58"/>
      <c r="F46" s="58"/>
    </row>
    <row r="47" s="54" customFormat="1" ht="18.75">
      <c r="A47" s="55" t="s">
        <v>1008</v>
      </c>
    </row>
    <row r="48" s="54" customFormat="1" ht="12.75"/>
    <row r="49" spans="1:6" s="54" customFormat="1" ht="12.75">
      <c r="A49" s="260" t="s">
        <v>1002</v>
      </c>
      <c r="B49" s="260" t="s">
        <v>1003</v>
      </c>
      <c r="C49" s="258">
        <v>2011</v>
      </c>
      <c r="D49" s="259"/>
      <c r="E49" s="258">
        <v>2012</v>
      </c>
      <c r="F49" s="259"/>
    </row>
    <row r="50" spans="1:6" s="54" customFormat="1" ht="12.75">
      <c r="A50" s="261"/>
      <c r="B50" s="261"/>
      <c r="C50" s="56" t="s">
        <v>1004</v>
      </c>
      <c r="D50" s="56" t="s">
        <v>1005</v>
      </c>
      <c r="E50" s="56" t="s">
        <v>1004</v>
      </c>
      <c r="F50" s="56" t="s">
        <v>1005</v>
      </c>
    </row>
    <row r="51" spans="1:6" ht="15">
      <c r="A51" s="59"/>
      <c r="B51" s="60" t="s">
        <v>443</v>
      </c>
      <c r="C51" s="61">
        <v>1</v>
      </c>
      <c r="D51" s="61"/>
      <c r="E51" s="61"/>
      <c r="F51" s="61"/>
    </row>
    <row r="52" spans="1:6" ht="12.75">
      <c r="A52" s="62"/>
      <c r="B52" s="62" t="s">
        <v>1010</v>
      </c>
      <c r="C52" s="64">
        <v>1</v>
      </c>
      <c r="D52" s="64"/>
      <c r="E52" s="64"/>
      <c r="F52" s="64"/>
    </row>
    <row r="53" spans="1:6" ht="15">
      <c r="A53" s="62"/>
      <c r="B53" s="69" t="s">
        <v>273</v>
      </c>
      <c r="C53" s="64">
        <v>1</v>
      </c>
      <c r="D53" s="64"/>
      <c r="E53" s="64"/>
      <c r="F53" s="64"/>
    </row>
    <row r="54" spans="1:6" ht="15">
      <c r="A54" s="62"/>
      <c r="B54" s="69" t="s">
        <v>84</v>
      </c>
      <c r="C54" s="64">
        <v>1</v>
      </c>
      <c r="D54" s="64"/>
      <c r="E54" s="64"/>
      <c r="F54" s="64"/>
    </row>
    <row r="55" spans="1:6" ht="15">
      <c r="A55" s="62"/>
      <c r="B55" s="69" t="s">
        <v>561</v>
      </c>
      <c r="C55" s="64">
        <v>1</v>
      </c>
      <c r="D55" s="64"/>
      <c r="E55" s="64"/>
      <c r="F55" s="64"/>
    </row>
    <row r="56" spans="1:6" ht="15">
      <c r="A56" s="62"/>
      <c r="B56" s="69" t="s">
        <v>683</v>
      </c>
      <c r="C56" s="64">
        <v>1</v>
      </c>
      <c r="D56" s="64"/>
      <c r="E56" s="64"/>
      <c r="F56" s="64"/>
    </row>
    <row r="57" spans="1:6" ht="15">
      <c r="A57" s="62"/>
      <c r="B57" s="63" t="s">
        <v>431</v>
      </c>
      <c r="C57" s="64">
        <v>1</v>
      </c>
      <c r="D57" s="64"/>
      <c r="E57" s="64"/>
      <c r="F57" s="64"/>
    </row>
    <row r="58" spans="1:6" ht="15">
      <c r="A58" s="62"/>
      <c r="B58" s="69" t="s">
        <v>819</v>
      </c>
      <c r="C58" s="64">
        <v>1</v>
      </c>
      <c r="D58" s="64"/>
      <c r="E58" s="64"/>
      <c r="F58" s="64"/>
    </row>
    <row r="59" spans="1:6" ht="12.75">
      <c r="A59" s="62"/>
      <c r="B59" s="71" t="s">
        <v>988</v>
      </c>
      <c r="C59" s="64"/>
      <c r="D59" s="64"/>
      <c r="E59" s="64">
        <v>1</v>
      </c>
      <c r="F59" s="64"/>
    </row>
    <row r="60" spans="1:6" ht="15">
      <c r="A60" s="62"/>
      <c r="B60" s="65" t="s">
        <v>262</v>
      </c>
      <c r="C60" s="64">
        <v>1</v>
      </c>
      <c r="D60" s="64"/>
      <c r="E60" s="64"/>
      <c r="F60" s="64"/>
    </row>
    <row r="61" spans="1:6" ht="15">
      <c r="A61" s="72"/>
      <c r="B61" s="73" t="s">
        <v>443</v>
      </c>
      <c r="C61" s="74"/>
      <c r="D61" s="74"/>
      <c r="E61" s="74">
        <v>1</v>
      </c>
      <c r="F61" s="74"/>
    </row>
    <row r="62" spans="1:6" ht="15">
      <c r="A62" s="66"/>
      <c r="B62" s="70" t="s">
        <v>638</v>
      </c>
      <c r="C62" s="68">
        <v>1</v>
      </c>
      <c r="D62" s="68"/>
      <c r="E62" s="68"/>
      <c r="F62" s="68"/>
    </row>
    <row r="63" spans="3:6" ht="12.75">
      <c r="C63" s="58"/>
      <c r="D63" s="58"/>
      <c r="E63" s="58"/>
      <c r="F63" s="58"/>
    </row>
  </sheetData>
  <sheetProtection/>
  <mergeCells count="12">
    <mergeCell ref="A5:A6"/>
    <mergeCell ref="B5:B6"/>
    <mergeCell ref="C5:D5"/>
    <mergeCell ref="E5:F5"/>
    <mergeCell ref="A25:A26"/>
    <mergeCell ref="B25:B26"/>
    <mergeCell ref="C25:D25"/>
    <mergeCell ref="E25:F25"/>
    <mergeCell ref="A49:A50"/>
    <mergeCell ref="B49:B50"/>
    <mergeCell ref="C49:D49"/>
    <mergeCell ref="E49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pane ySplit="1710" topLeftCell="A22" activePane="bottomLeft" state="split"/>
      <selection pane="topLeft" activeCell="A1" sqref="A1:IV16384"/>
      <selection pane="bottomLeft" activeCell="B30" sqref="B30"/>
    </sheetView>
  </sheetViews>
  <sheetFormatPr defaultColWidth="9.140625" defaultRowHeight="12.75"/>
  <cols>
    <col min="1" max="1" width="5.00390625" style="0" customWidth="1"/>
    <col min="2" max="2" width="37.7109375" style="209" customWidth="1"/>
    <col min="3" max="3" width="7.57421875" style="210" customWidth="1"/>
    <col min="4" max="4" width="13.7109375" style="210" customWidth="1"/>
    <col min="5" max="5" width="7.7109375" style="0" customWidth="1"/>
    <col min="6" max="6" width="17.8515625" style="0" bestFit="1" customWidth="1"/>
    <col min="7" max="7" width="12.8515625" style="0" bestFit="1" customWidth="1"/>
    <col min="8" max="8" width="28.57421875" style="0" bestFit="1" customWidth="1"/>
    <col min="9" max="9" width="14.140625" style="0" customWidth="1"/>
    <col min="10" max="10" width="26.57421875" style="0" bestFit="1" customWidth="1"/>
    <col min="11" max="11" width="22.7109375" style="0" bestFit="1" customWidth="1"/>
    <col min="12" max="12" width="15.00390625" style="0" customWidth="1"/>
    <col min="13" max="13" width="23.421875" style="0" customWidth="1"/>
    <col min="14" max="14" width="28.421875" style="209" bestFit="1" customWidth="1"/>
  </cols>
  <sheetData>
    <row r="1" spans="1:13" ht="28.5">
      <c r="A1" s="306" t="s">
        <v>1020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3" spans="1:14" s="211" customFormat="1" ht="15.75">
      <c r="A3" s="307" t="s">
        <v>218</v>
      </c>
      <c r="B3" s="308" t="s">
        <v>1021</v>
      </c>
      <c r="C3" s="307" t="s">
        <v>1022</v>
      </c>
      <c r="D3" s="304" t="s">
        <v>1023</v>
      </c>
      <c r="E3" s="307" t="s">
        <v>1024</v>
      </c>
      <c r="F3" s="307"/>
      <c r="G3" s="307"/>
      <c r="H3" s="309" t="s">
        <v>1025</v>
      </c>
      <c r="I3" s="309"/>
      <c r="J3" s="309"/>
      <c r="K3" s="309" t="s">
        <v>1026</v>
      </c>
      <c r="L3" s="309"/>
      <c r="M3" s="309"/>
      <c r="N3" s="304" t="s">
        <v>1084</v>
      </c>
    </row>
    <row r="4" spans="1:14" s="211" customFormat="1" ht="15.75">
      <c r="A4" s="307"/>
      <c r="B4" s="308"/>
      <c r="C4" s="307"/>
      <c r="D4" s="305"/>
      <c r="E4" s="212">
        <v>1</v>
      </c>
      <c r="F4" s="212">
        <v>2</v>
      </c>
      <c r="G4" s="212">
        <v>3</v>
      </c>
      <c r="H4" s="213" t="s">
        <v>1027</v>
      </c>
      <c r="I4" s="213" t="s">
        <v>1028</v>
      </c>
      <c r="J4" s="213" t="s">
        <v>1029</v>
      </c>
      <c r="K4" s="213" t="s">
        <v>1030</v>
      </c>
      <c r="L4" s="213" t="s">
        <v>1028</v>
      </c>
      <c r="M4" s="213" t="s">
        <v>1029</v>
      </c>
      <c r="N4" s="305"/>
    </row>
    <row r="5" spans="1:14" s="57" customFormat="1" ht="12.75">
      <c r="A5" s="59"/>
      <c r="B5" s="215"/>
      <c r="C5" s="61"/>
      <c r="D5" s="61"/>
      <c r="E5" s="59"/>
      <c r="F5" s="59"/>
      <c r="G5" s="59"/>
      <c r="H5" s="59"/>
      <c r="I5" s="59"/>
      <c r="J5" s="59"/>
      <c r="K5" s="59"/>
      <c r="L5" s="59"/>
      <c r="M5" s="59"/>
      <c r="N5" s="215"/>
    </row>
    <row r="6" spans="1:14" s="219" customFormat="1" ht="22.5" customHeight="1">
      <c r="A6" s="216">
        <v>1</v>
      </c>
      <c r="B6" s="217" t="s">
        <v>1031</v>
      </c>
      <c r="C6" s="216" t="s">
        <v>50</v>
      </c>
      <c r="D6" s="216"/>
      <c r="E6" s="214" t="s">
        <v>1032</v>
      </c>
      <c r="F6" s="218" t="s">
        <v>1033</v>
      </c>
      <c r="G6" s="218" t="s">
        <v>1034</v>
      </c>
      <c r="H6" s="218"/>
      <c r="I6" s="218"/>
      <c r="J6" s="218"/>
      <c r="K6" s="218"/>
      <c r="L6" s="218"/>
      <c r="M6" s="218"/>
      <c r="N6" s="217"/>
    </row>
    <row r="7" spans="1:14" s="219" customFormat="1" ht="22.5" customHeight="1">
      <c r="A7" s="216">
        <v>2</v>
      </c>
      <c r="B7" s="217" t="s">
        <v>1035</v>
      </c>
      <c r="C7" s="216" t="s">
        <v>50</v>
      </c>
      <c r="D7" s="216"/>
      <c r="E7" s="214" t="s">
        <v>1032</v>
      </c>
      <c r="F7" s="218" t="s">
        <v>1036</v>
      </c>
      <c r="G7" s="218" t="s">
        <v>1037</v>
      </c>
      <c r="H7" s="218"/>
      <c r="I7" s="218"/>
      <c r="J7" s="218"/>
      <c r="K7" s="218"/>
      <c r="L7" s="218"/>
      <c r="M7" s="218"/>
      <c r="N7" s="217"/>
    </row>
    <row r="8" spans="1:14" s="219" customFormat="1" ht="22.5" customHeight="1">
      <c r="A8" s="216">
        <v>3</v>
      </c>
      <c r="B8" s="217" t="s">
        <v>1038</v>
      </c>
      <c r="C8" s="216" t="s">
        <v>168</v>
      </c>
      <c r="D8" s="216"/>
      <c r="E8" s="218" t="s">
        <v>1039</v>
      </c>
      <c r="F8" s="218" t="s">
        <v>1040</v>
      </c>
      <c r="G8" s="218"/>
      <c r="H8" s="218"/>
      <c r="I8" s="218"/>
      <c r="J8" s="218"/>
      <c r="K8" s="218"/>
      <c r="L8" s="218"/>
      <c r="M8" s="218"/>
      <c r="N8" s="217"/>
    </row>
    <row r="9" spans="1:14" s="241" customFormat="1" ht="22.5" customHeight="1">
      <c r="A9" s="237">
        <v>4</v>
      </c>
      <c r="B9" s="238" t="s">
        <v>1041</v>
      </c>
      <c r="C9" s="237" t="s">
        <v>50</v>
      </c>
      <c r="D9" s="239">
        <v>41183</v>
      </c>
      <c r="E9" s="214" t="s">
        <v>1032</v>
      </c>
      <c r="F9" s="240" t="s">
        <v>1041</v>
      </c>
      <c r="G9" s="240" t="s">
        <v>1042</v>
      </c>
      <c r="H9" s="240" t="s">
        <v>1043</v>
      </c>
      <c r="I9" s="240"/>
      <c r="J9" s="240"/>
      <c r="K9" s="240"/>
      <c r="L9" s="240"/>
      <c r="M9" s="240"/>
      <c r="N9" s="238"/>
    </row>
    <row r="10" spans="1:14" s="219" customFormat="1" ht="22.5" customHeight="1">
      <c r="A10" s="216">
        <v>5</v>
      </c>
      <c r="B10" s="217" t="s">
        <v>1044</v>
      </c>
      <c r="C10" s="216" t="s">
        <v>50</v>
      </c>
      <c r="D10" s="216"/>
      <c r="E10" s="214" t="s">
        <v>1032</v>
      </c>
      <c r="F10" s="218" t="s">
        <v>1044</v>
      </c>
      <c r="G10" s="218" t="s">
        <v>1045</v>
      </c>
      <c r="H10" s="218"/>
      <c r="I10" s="218"/>
      <c r="J10" s="218"/>
      <c r="K10" s="218" t="s">
        <v>1046</v>
      </c>
      <c r="L10" s="218"/>
      <c r="M10" s="218"/>
      <c r="N10" s="217"/>
    </row>
    <row r="11" spans="1:14" s="219" customFormat="1" ht="22.5" customHeight="1">
      <c r="A11" s="216">
        <v>6</v>
      </c>
      <c r="B11" s="217" t="s">
        <v>1047</v>
      </c>
      <c r="C11" s="216" t="s">
        <v>50</v>
      </c>
      <c r="D11" s="216"/>
      <c r="E11" s="214" t="s">
        <v>1032</v>
      </c>
      <c r="F11" s="218" t="s">
        <v>1048</v>
      </c>
      <c r="G11" s="218"/>
      <c r="H11" s="218"/>
      <c r="I11" s="218"/>
      <c r="J11" s="218"/>
      <c r="K11" s="218"/>
      <c r="L11" s="218"/>
      <c r="M11" s="218"/>
      <c r="N11" s="217"/>
    </row>
    <row r="12" spans="1:14" s="219" customFormat="1" ht="22.5" customHeight="1">
      <c r="A12" s="216">
        <v>7</v>
      </c>
      <c r="B12" s="217" t="s">
        <v>1047</v>
      </c>
      <c r="C12" s="216" t="s">
        <v>168</v>
      </c>
      <c r="D12" s="216"/>
      <c r="E12" s="214" t="s">
        <v>1032</v>
      </c>
      <c r="F12" s="218" t="s">
        <v>948</v>
      </c>
      <c r="G12" s="218" t="s">
        <v>1049</v>
      </c>
      <c r="H12" s="218"/>
      <c r="I12" s="218"/>
      <c r="J12" s="218"/>
      <c r="K12" s="218"/>
      <c r="L12" s="218"/>
      <c r="M12" s="218"/>
      <c r="N12" s="217"/>
    </row>
    <row r="13" spans="1:14" s="219" customFormat="1" ht="22.5" customHeight="1">
      <c r="A13" s="216">
        <v>8</v>
      </c>
      <c r="B13" s="217" t="s">
        <v>1050</v>
      </c>
      <c r="C13" s="216" t="s">
        <v>50</v>
      </c>
      <c r="D13" s="216"/>
      <c r="E13" s="218" t="s">
        <v>1039</v>
      </c>
      <c r="F13" s="218" t="s">
        <v>1048</v>
      </c>
      <c r="G13" s="218"/>
      <c r="H13" s="218"/>
      <c r="I13" s="218"/>
      <c r="J13" s="218"/>
      <c r="K13" s="218"/>
      <c r="L13" s="218"/>
      <c r="M13" s="218"/>
      <c r="N13" s="217"/>
    </row>
    <row r="14" spans="1:14" s="219" customFormat="1" ht="22.5" customHeight="1">
      <c r="A14" s="216">
        <v>9</v>
      </c>
      <c r="B14" s="217" t="s">
        <v>1051</v>
      </c>
      <c r="C14" s="216" t="s">
        <v>50</v>
      </c>
      <c r="D14" s="221">
        <v>41222</v>
      </c>
      <c r="E14" s="214" t="s">
        <v>1032</v>
      </c>
      <c r="F14" s="218" t="s">
        <v>1048</v>
      </c>
      <c r="G14" s="218"/>
      <c r="H14" s="218" t="s">
        <v>1052</v>
      </c>
      <c r="I14" s="218" t="s">
        <v>1053</v>
      </c>
      <c r="J14" s="222" t="s">
        <v>1054</v>
      </c>
      <c r="K14" s="218"/>
      <c r="L14" s="218"/>
      <c r="M14" s="218"/>
      <c r="N14" s="217"/>
    </row>
    <row r="15" spans="1:14" s="219" customFormat="1" ht="22.5" customHeight="1">
      <c r="A15" s="216">
        <v>10</v>
      </c>
      <c r="B15" s="217" t="s">
        <v>1055</v>
      </c>
      <c r="C15" s="216" t="s">
        <v>50</v>
      </c>
      <c r="D15" s="220">
        <v>41214</v>
      </c>
      <c r="E15" s="214" t="s">
        <v>1032</v>
      </c>
      <c r="F15" s="218" t="s">
        <v>1048</v>
      </c>
      <c r="G15" s="218"/>
      <c r="H15" s="218"/>
      <c r="I15" s="218"/>
      <c r="J15" s="218"/>
      <c r="K15" s="218" t="s">
        <v>1056</v>
      </c>
      <c r="L15" s="218"/>
      <c r="M15" s="218"/>
      <c r="N15" s="217"/>
    </row>
    <row r="16" spans="1:14" s="219" customFormat="1" ht="38.25">
      <c r="A16" s="216">
        <v>11</v>
      </c>
      <c r="B16" s="217" t="s">
        <v>1057</v>
      </c>
      <c r="C16" s="216" t="s">
        <v>50</v>
      </c>
      <c r="D16" s="216"/>
      <c r="E16" s="214" t="s">
        <v>1032</v>
      </c>
      <c r="F16" s="218" t="s">
        <v>1048</v>
      </c>
      <c r="G16" s="218"/>
      <c r="H16" s="218" t="s">
        <v>1058</v>
      </c>
      <c r="I16" s="217" t="s">
        <v>1059</v>
      </c>
      <c r="J16" s="223" t="s">
        <v>1060</v>
      </c>
      <c r="K16" s="218" t="s">
        <v>1061</v>
      </c>
      <c r="L16" s="218"/>
      <c r="M16" s="218"/>
      <c r="N16" s="217" t="s">
        <v>1087</v>
      </c>
    </row>
    <row r="17" spans="1:14" s="219" customFormat="1" ht="38.25">
      <c r="A17" s="216">
        <v>12</v>
      </c>
      <c r="B17" s="217" t="s">
        <v>1057</v>
      </c>
      <c r="C17" s="216" t="s">
        <v>168</v>
      </c>
      <c r="D17" s="216"/>
      <c r="E17" s="214" t="s">
        <v>1032</v>
      </c>
      <c r="F17" s="218" t="s">
        <v>1048</v>
      </c>
      <c r="G17" s="218"/>
      <c r="H17" s="218" t="s">
        <v>1058</v>
      </c>
      <c r="I17" s="217" t="s">
        <v>1059</v>
      </c>
      <c r="J17" s="222" t="s">
        <v>1062</v>
      </c>
      <c r="K17" s="218" t="s">
        <v>1063</v>
      </c>
      <c r="L17" s="218"/>
      <c r="M17" s="218"/>
      <c r="N17" s="217" t="s">
        <v>1087</v>
      </c>
    </row>
    <row r="18" spans="1:14" s="219" customFormat="1" ht="38.25">
      <c r="A18" s="216">
        <v>13</v>
      </c>
      <c r="B18" s="217" t="s">
        <v>1057</v>
      </c>
      <c r="C18" s="216" t="s">
        <v>168</v>
      </c>
      <c r="D18" s="216"/>
      <c r="E18" s="214" t="s">
        <v>1032</v>
      </c>
      <c r="F18" s="218" t="s">
        <v>1048</v>
      </c>
      <c r="G18" s="218"/>
      <c r="H18" s="218" t="s">
        <v>1058</v>
      </c>
      <c r="I18" s="217" t="s">
        <v>1059</v>
      </c>
      <c r="J18" s="223" t="s">
        <v>1060</v>
      </c>
      <c r="K18" s="218" t="s">
        <v>1064</v>
      </c>
      <c r="L18" s="218"/>
      <c r="M18" s="218"/>
      <c r="N18" s="217" t="s">
        <v>1087</v>
      </c>
    </row>
    <row r="19" spans="1:14" s="219" customFormat="1" ht="38.25">
      <c r="A19" s="216">
        <v>14</v>
      </c>
      <c r="B19" s="217" t="s">
        <v>1057</v>
      </c>
      <c r="C19" s="216" t="s">
        <v>168</v>
      </c>
      <c r="D19" s="216"/>
      <c r="E19" s="214" t="s">
        <v>1032</v>
      </c>
      <c r="F19" s="218" t="s">
        <v>1048</v>
      </c>
      <c r="G19" s="218"/>
      <c r="H19" s="218" t="s">
        <v>1058</v>
      </c>
      <c r="I19" s="217" t="s">
        <v>1059</v>
      </c>
      <c r="J19" s="222" t="s">
        <v>1062</v>
      </c>
      <c r="K19" s="218" t="s">
        <v>1065</v>
      </c>
      <c r="L19" s="218"/>
      <c r="M19" s="218"/>
      <c r="N19" s="217" t="s">
        <v>1087</v>
      </c>
    </row>
    <row r="20" spans="1:14" s="219" customFormat="1" ht="12.75">
      <c r="A20" s="216">
        <v>15</v>
      </c>
      <c r="B20" s="217" t="s">
        <v>1066</v>
      </c>
      <c r="C20" s="216" t="s">
        <v>50</v>
      </c>
      <c r="D20" s="216"/>
      <c r="E20" s="218" t="s">
        <v>1039</v>
      </c>
      <c r="F20" s="218" t="s">
        <v>1048</v>
      </c>
      <c r="G20" s="218"/>
      <c r="H20" s="218" t="s">
        <v>1067</v>
      </c>
      <c r="I20" s="218" t="s">
        <v>1068</v>
      </c>
      <c r="J20" s="222" t="s">
        <v>1069</v>
      </c>
      <c r="K20" s="218" t="s">
        <v>1070</v>
      </c>
      <c r="L20" s="218" t="s">
        <v>1071</v>
      </c>
      <c r="M20" s="218"/>
      <c r="N20" s="217" t="s">
        <v>1086</v>
      </c>
    </row>
    <row r="21" spans="1:14" s="219" customFormat="1" ht="12.75">
      <c r="A21" s="216">
        <v>16</v>
      </c>
      <c r="B21" s="217" t="s">
        <v>1066</v>
      </c>
      <c r="C21" s="216" t="s">
        <v>168</v>
      </c>
      <c r="D21" s="216"/>
      <c r="E21" s="218" t="s">
        <v>1039</v>
      </c>
      <c r="F21" s="218" t="s">
        <v>1048</v>
      </c>
      <c r="G21" s="218"/>
      <c r="H21" s="218" t="s">
        <v>1067</v>
      </c>
      <c r="I21" s="218" t="s">
        <v>1068</v>
      </c>
      <c r="J21" s="222" t="s">
        <v>1069</v>
      </c>
      <c r="K21" s="218" t="s">
        <v>1070</v>
      </c>
      <c r="L21" s="218" t="s">
        <v>1071</v>
      </c>
      <c r="M21" s="218"/>
      <c r="N21" s="217"/>
    </row>
    <row r="22" spans="1:14" s="166" customFormat="1" ht="25.5" customHeight="1">
      <c r="A22" s="224">
        <v>17</v>
      </c>
      <c r="B22" s="225" t="s">
        <v>1077</v>
      </c>
      <c r="C22" s="224" t="s">
        <v>50</v>
      </c>
      <c r="D22" s="224"/>
      <c r="E22" s="226" t="s">
        <v>1039</v>
      </c>
      <c r="F22" s="218" t="s">
        <v>1048</v>
      </c>
      <c r="G22" s="226"/>
      <c r="H22" s="226"/>
      <c r="I22" s="226"/>
      <c r="J22" s="227" t="s">
        <v>1078</v>
      </c>
      <c r="K22" s="226" t="s">
        <v>1079</v>
      </c>
      <c r="L22" s="226"/>
      <c r="M22" s="226"/>
      <c r="N22" s="225"/>
    </row>
    <row r="23" spans="1:14" s="166" customFormat="1" ht="25.5" customHeight="1">
      <c r="A23" s="224">
        <v>18</v>
      </c>
      <c r="B23" s="225" t="s">
        <v>1080</v>
      </c>
      <c r="C23" s="224" t="s">
        <v>168</v>
      </c>
      <c r="D23" s="224"/>
      <c r="E23" s="243" t="s">
        <v>1032</v>
      </c>
      <c r="F23" s="226" t="s">
        <v>1048</v>
      </c>
      <c r="G23" s="225" t="s">
        <v>1081</v>
      </c>
      <c r="H23" s="226" t="s">
        <v>1082</v>
      </c>
      <c r="I23" s="226" t="s">
        <v>1083</v>
      </c>
      <c r="J23" s="226"/>
      <c r="K23" s="226"/>
      <c r="L23" s="226"/>
      <c r="M23" s="226"/>
      <c r="N23" s="225" t="s">
        <v>1085</v>
      </c>
    </row>
    <row r="24" spans="1:14" s="166" customFormat="1" ht="25.5" customHeight="1">
      <c r="A24" s="224">
        <v>19</v>
      </c>
      <c r="B24" s="225" t="s">
        <v>1088</v>
      </c>
      <c r="C24" s="224" t="s">
        <v>168</v>
      </c>
      <c r="D24" s="224"/>
      <c r="E24" s="226" t="s">
        <v>1039</v>
      </c>
      <c r="F24" s="226" t="s">
        <v>1092</v>
      </c>
      <c r="G24" s="226"/>
      <c r="H24" s="228" t="s">
        <v>1089</v>
      </c>
      <c r="I24" s="229" t="s">
        <v>1090</v>
      </c>
      <c r="J24" s="226" t="s">
        <v>1091</v>
      </c>
      <c r="K24" s="226"/>
      <c r="L24" s="226"/>
      <c r="M24" s="226"/>
      <c r="N24" s="226" t="s">
        <v>1093</v>
      </c>
    </row>
    <row r="25" spans="1:14" s="166" customFormat="1" ht="51">
      <c r="A25" s="224">
        <v>20</v>
      </c>
      <c r="B25" s="225" t="s">
        <v>1094</v>
      </c>
      <c r="C25" s="224" t="s">
        <v>168</v>
      </c>
      <c r="D25" s="224"/>
      <c r="E25" s="226" t="s">
        <v>1039</v>
      </c>
      <c r="F25" s="226" t="s">
        <v>1048</v>
      </c>
      <c r="G25" s="226"/>
      <c r="H25" s="228"/>
      <c r="I25" s="167" t="s">
        <v>1097</v>
      </c>
      <c r="J25" s="235" t="s">
        <v>1096</v>
      </c>
      <c r="K25" s="226"/>
      <c r="L25" s="226"/>
      <c r="M25" s="226"/>
      <c r="N25" s="225" t="s">
        <v>1095</v>
      </c>
    </row>
    <row r="26" spans="1:14" s="166" customFormat="1" ht="25.5" customHeight="1">
      <c r="A26" s="224">
        <v>21</v>
      </c>
      <c r="B26" s="225" t="s">
        <v>1098</v>
      </c>
      <c r="C26" s="224" t="s">
        <v>1099</v>
      </c>
      <c r="D26" s="224"/>
      <c r="E26" s="226" t="s">
        <v>1039</v>
      </c>
      <c r="F26" s="226" t="s">
        <v>1100</v>
      </c>
      <c r="G26" s="226"/>
      <c r="H26" s="226" t="s">
        <v>1101</v>
      </c>
      <c r="I26" s="166" t="s">
        <v>1102</v>
      </c>
      <c r="J26" s="236" t="s">
        <v>1103</v>
      </c>
      <c r="K26" s="226"/>
      <c r="L26" s="226"/>
      <c r="M26" s="226"/>
      <c r="N26" s="225"/>
    </row>
    <row r="27" spans="1:14" s="166" customFormat="1" ht="25.5" customHeight="1">
      <c r="A27" s="224">
        <v>22</v>
      </c>
      <c r="B27" s="225" t="s">
        <v>1106</v>
      </c>
      <c r="C27" s="224" t="s">
        <v>168</v>
      </c>
      <c r="D27" s="224"/>
      <c r="E27" s="226" t="s">
        <v>1032</v>
      </c>
      <c r="F27" s="226" t="s">
        <v>1107</v>
      </c>
      <c r="G27" s="226" t="s">
        <v>1108</v>
      </c>
      <c r="H27" s="226"/>
      <c r="I27" s="57"/>
      <c r="J27" s="226"/>
      <c r="K27" s="226"/>
      <c r="L27" s="226"/>
      <c r="M27" s="226"/>
      <c r="N27" s="225" t="s">
        <v>1174</v>
      </c>
    </row>
    <row r="28" spans="1:14" s="166" customFormat="1" ht="38.25">
      <c r="A28" s="224">
        <v>23</v>
      </c>
      <c r="B28" s="225" t="s">
        <v>430</v>
      </c>
      <c r="C28" s="224" t="s">
        <v>1114</v>
      </c>
      <c r="D28" s="242">
        <v>41226</v>
      </c>
      <c r="E28" s="243" t="s">
        <v>1032</v>
      </c>
      <c r="F28" s="226" t="s">
        <v>931</v>
      </c>
      <c r="G28" s="225" t="s">
        <v>1115</v>
      </c>
      <c r="H28" s="226"/>
      <c r="I28" s="234"/>
      <c r="J28" s="226"/>
      <c r="K28" s="226"/>
      <c r="L28" s="226"/>
      <c r="M28" s="226"/>
      <c r="N28" s="225"/>
    </row>
    <row r="29" spans="1:14" s="166" customFormat="1" ht="25.5" customHeight="1">
      <c r="A29" s="224">
        <v>24</v>
      </c>
      <c r="B29" s="225" t="s">
        <v>1153</v>
      </c>
      <c r="C29" s="224" t="s">
        <v>168</v>
      </c>
      <c r="D29" s="242">
        <v>41236</v>
      </c>
      <c r="E29" s="243" t="s">
        <v>1154</v>
      </c>
      <c r="F29" s="226" t="s">
        <v>1048</v>
      </c>
      <c r="G29" s="226"/>
      <c r="H29" s="226" t="s">
        <v>1155</v>
      </c>
      <c r="I29" s="226" t="s">
        <v>1156</v>
      </c>
      <c r="J29" s="236" t="s">
        <v>1157</v>
      </c>
      <c r="K29" s="226" t="s">
        <v>1158</v>
      </c>
      <c r="L29" s="226"/>
      <c r="M29" s="226"/>
      <c r="N29" s="225" t="s">
        <v>1159</v>
      </c>
    </row>
    <row r="30" spans="1:14" s="166" customFormat="1" ht="25.5" customHeight="1">
      <c r="A30" s="224">
        <v>25</v>
      </c>
      <c r="B30" s="225" t="s">
        <v>1116</v>
      </c>
      <c r="C30" s="224" t="s">
        <v>168</v>
      </c>
      <c r="D30" s="224"/>
      <c r="E30" s="226"/>
      <c r="F30" s="226"/>
      <c r="G30" s="226"/>
      <c r="H30" s="226"/>
      <c r="I30" s="234"/>
      <c r="J30" s="226"/>
      <c r="K30" s="226" t="s">
        <v>1117</v>
      </c>
      <c r="L30" s="226"/>
      <c r="M30" s="226"/>
      <c r="N30" s="225"/>
    </row>
    <row r="31" spans="1:14" s="166" customFormat="1" ht="25.5" customHeight="1">
      <c r="A31" s="224">
        <v>26</v>
      </c>
      <c r="B31" s="225" t="s">
        <v>1118</v>
      </c>
      <c r="C31" s="224" t="s">
        <v>50</v>
      </c>
      <c r="D31" s="224" t="s">
        <v>1119</v>
      </c>
      <c r="E31" s="226" t="s">
        <v>1032</v>
      </c>
      <c r="F31" s="226" t="s">
        <v>1118</v>
      </c>
      <c r="G31" s="226"/>
      <c r="H31" s="226" t="s">
        <v>1120</v>
      </c>
      <c r="I31" s="226" t="s">
        <v>1121</v>
      </c>
      <c r="J31" s="236" t="s">
        <v>1122</v>
      </c>
      <c r="K31" s="226" t="s">
        <v>1123</v>
      </c>
      <c r="L31" s="226" t="s">
        <v>1124</v>
      </c>
      <c r="M31" s="236" t="s">
        <v>1125</v>
      </c>
      <c r="N31" s="225" t="s">
        <v>1126</v>
      </c>
    </row>
    <row r="32" spans="1:14" s="166" customFormat="1" ht="25.5" customHeight="1">
      <c r="A32" s="224">
        <v>27</v>
      </c>
      <c r="B32" s="225" t="s">
        <v>1118</v>
      </c>
      <c r="C32" s="224" t="s">
        <v>168</v>
      </c>
      <c r="D32" s="224" t="s">
        <v>1119</v>
      </c>
      <c r="E32" s="226" t="s">
        <v>1032</v>
      </c>
      <c r="F32" s="226" t="s">
        <v>1118</v>
      </c>
      <c r="G32" s="226"/>
      <c r="H32" s="226" t="s">
        <v>1120</v>
      </c>
      <c r="I32" s="226" t="s">
        <v>1121</v>
      </c>
      <c r="J32" s="236" t="s">
        <v>1122</v>
      </c>
      <c r="K32" s="226" t="s">
        <v>1123</v>
      </c>
      <c r="L32" s="226" t="s">
        <v>1124</v>
      </c>
      <c r="M32" s="236" t="s">
        <v>1125</v>
      </c>
      <c r="N32" s="225"/>
    </row>
    <row r="33" spans="1:14" s="166" customFormat="1" ht="25.5" customHeight="1">
      <c r="A33" s="244">
        <v>28</v>
      </c>
      <c r="B33" s="225" t="s">
        <v>1153</v>
      </c>
      <c r="C33" s="244" t="s">
        <v>238</v>
      </c>
      <c r="D33" s="242" t="s">
        <v>1160</v>
      </c>
      <c r="E33" s="243" t="s">
        <v>1154</v>
      </c>
      <c r="F33" s="226" t="s">
        <v>1048</v>
      </c>
      <c r="G33" s="226"/>
      <c r="H33" s="226" t="s">
        <v>1155</v>
      </c>
      <c r="I33" s="226" t="s">
        <v>1156</v>
      </c>
      <c r="J33" s="236" t="s">
        <v>1157</v>
      </c>
      <c r="K33" s="226" t="s">
        <v>1158</v>
      </c>
      <c r="L33" s="226"/>
      <c r="M33" s="226"/>
      <c r="N33" s="225" t="s">
        <v>1159</v>
      </c>
    </row>
    <row r="34" spans="1:14" s="166" customFormat="1" ht="25.5" customHeight="1">
      <c r="A34" s="224">
        <v>29</v>
      </c>
      <c r="B34" s="245" t="s">
        <v>1169</v>
      </c>
      <c r="C34" s="244" t="s">
        <v>168</v>
      </c>
      <c r="D34" s="244"/>
      <c r="E34" s="246" t="s">
        <v>1170</v>
      </c>
      <c r="F34" s="246" t="s">
        <v>1040</v>
      </c>
      <c r="G34" s="246"/>
      <c r="H34" s="246" t="s">
        <v>1171</v>
      </c>
      <c r="I34" s="246"/>
      <c r="J34" s="247"/>
      <c r="K34" s="246" t="s">
        <v>1172</v>
      </c>
      <c r="L34" s="246"/>
      <c r="M34" s="247"/>
      <c r="N34" s="245" t="s">
        <v>1173</v>
      </c>
    </row>
    <row r="35" spans="1:14" s="166" customFormat="1" ht="25.5" customHeight="1">
      <c r="A35" s="244">
        <v>30</v>
      </c>
      <c r="B35" s="245"/>
      <c r="C35" s="244"/>
      <c r="D35" s="244"/>
      <c r="E35" s="246"/>
      <c r="F35" s="246"/>
      <c r="G35" s="246"/>
      <c r="H35" s="246"/>
      <c r="I35" s="246"/>
      <c r="J35" s="247"/>
      <c r="K35" s="246"/>
      <c r="L35" s="246"/>
      <c r="M35" s="247"/>
      <c r="N35" s="245"/>
    </row>
    <row r="36" spans="1:14" s="166" customFormat="1" ht="25.5" customHeight="1">
      <c r="A36" s="244"/>
      <c r="B36" s="245"/>
      <c r="C36" s="244"/>
      <c r="D36" s="244"/>
      <c r="E36" s="246"/>
      <c r="F36" s="246"/>
      <c r="G36" s="246"/>
      <c r="H36" s="246"/>
      <c r="I36" s="246"/>
      <c r="J36" s="247"/>
      <c r="K36" s="246"/>
      <c r="L36" s="246"/>
      <c r="M36" s="247"/>
      <c r="N36" s="245"/>
    </row>
    <row r="37" spans="1:14" s="166" customFormat="1" ht="25.5" customHeight="1">
      <c r="A37" s="244"/>
      <c r="B37" s="245"/>
      <c r="C37" s="244"/>
      <c r="D37" s="244"/>
      <c r="E37" s="246"/>
      <c r="F37" s="246"/>
      <c r="G37" s="246"/>
      <c r="H37" s="246"/>
      <c r="I37" s="246"/>
      <c r="J37" s="247"/>
      <c r="K37" s="246"/>
      <c r="L37" s="246"/>
      <c r="M37" s="247"/>
      <c r="N37" s="245"/>
    </row>
    <row r="38" spans="1:14" s="166" customFormat="1" ht="25.5" customHeight="1">
      <c r="A38" s="244"/>
      <c r="B38" s="245"/>
      <c r="C38" s="244"/>
      <c r="D38" s="244"/>
      <c r="E38" s="246"/>
      <c r="F38" s="246"/>
      <c r="G38" s="246"/>
      <c r="H38" s="246"/>
      <c r="I38" s="246"/>
      <c r="J38" s="247"/>
      <c r="K38" s="246"/>
      <c r="L38" s="246"/>
      <c r="M38" s="247"/>
      <c r="N38" s="245"/>
    </row>
    <row r="39" spans="1:14" s="166" customFormat="1" ht="25.5" customHeight="1">
      <c r="A39" s="244"/>
      <c r="B39" s="245"/>
      <c r="C39" s="244"/>
      <c r="D39" s="244"/>
      <c r="E39" s="246"/>
      <c r="F39" s="246"/>
      <c r="G39" s="246"/>
      <c r="H39" s="246"/>
      <c r="I39" s="246"/>
      <c r="J39" s="247"/>
      <c r="K39" s="246"/>
      <c r="L39" s="246"/>
      <c r="M39" s="247"/>
      <c r="N39" s="245"/>
    </row>
    <row r="40" spans="1:14" s="166" customFormat="1" ht="25.5" customHeight="1">
      <c r="A40" s="244"/>
      <c r="B40" s="245"/>
      <c r="C40" s="244"/>
      <c r="D40" s="244"/>
      <c r="E40" s="246"/>
      <c r="F40" s="246"/>
      <c r="G40" s="246"/>
      <c r="H40" s="246"/>
      <c r="I40" s="246"/>
      <c r="J40" s="247"/>
      <c r="K40" s="246"/>
      <c r="L40" s="246"/>
      <c r="M40" s="247"/>
      <c r="N40" s="245"/>
    </row>
    <row r="41" spans="1:14" s="166" customFormat="1" ht="25.5" customHeight="1">
      <c r="A41" s="244"/>
      <c r="B41" s="245"/>
      <c r="C41" s="244"/>
      <c r="D41" s="244"/>
      <c r="E41" s="246"/>
      <c r="F41" s="246"/>
      <c r="G41" s="246"/>
      <c r="H41" s="246"/>
      <c r="I41" s="246"/>
      <c r="J41" s="247"/>
      <c r="K41" s="246"/>
      <c r="L41" s="246"/>
      <c r="M41" s="247"/>
      <c r="N41" s="245"/>
    </row>
    <row r="42" spans="1:14" s="166" customFormat="1" ht="25.5" customHeight="1">
      <c r="A42" s="244"/>
      <c r="B42" s="245"/>
      <c r="C42" s="244"/>
      <c r="D42" s="244"/>
      <c r="E42" s="246"/>
      <c r="F42" s="246"/>
      <c r="G42" s="246"/>
      <c r="H42" s="246"/>
      <c r="I42" s="246"/>
      <c r="J42" s="247"/>
      <c r="K42" s="246"/>
      <c r="L42" s="246"/>
      <c r="M42" s="247"/>
      <c r="N42" s="245"/>
    </row>
    <row r="43" spans="1:14" s="166" customFormat="1" ht="25.5" customHeight="1">
      <c r="A43" s="244"/>
      <c r="B43" s="245"/>
      <c r="C43" s="244"/>
      <c r="D43" s="244"/>
      <c r="E43" s="246"/>
      <c r="F43" s="246"/>
      <c r="G43" s="246"/>
      <c r="H43" s="246"/>
      <c r="I43" s="246"/>
      <c r="J43" s="247"/>
      <c r="K43" s="246"/>
      <c r="L43" s="246"/>
      <c r="M43" s="247"/>
      <c r="N43" s="245"/>
    </row>
    <row r="44" spans="1:14" s="166" customFormat="1" ht="25.5" customHeight="1">
      <c r="A44" s="244"/>
      <c r="B44" s="245"/>
      <c r="C44" s="244"/>
      <c r="D44" s="244"/>
      <c r="E44" s="246"/>
      <c r="F44" s="246"/>
      <c r="G44" s="246"/>
      <c r="H44" s="246"/>
      <c r="I44" s="246"/>
      <c r="J44" s="247"/>
      <c r="K44" s="246"/>
      <c r="L44" s="246"/>
      <c r="M44" s="247"/>
      <c r="N44" s="245"/>
    </row>
    <row r="45" spans="1:14" s="166" customFormat="1" ht="25.5" customHeight="1">
      <c r="A45" s="244"/>
      <c r="B45" s="245"/>
      <c r="C45" s="244"/>
      <c r="D45" s="244"/>
      <c r="E45" s="246"/>
      <c r="F45" s="246"/>
      <c r="G45" s="246"/>
      <c r="H45" s="246"/>
      <c r="I45" s="246"/>
      <c r="J45" s="247"/>
      <c r="K45" s="246"/>
      <c r="L45" s="246"/>
      <c r="M45" s="247"/>
      <c r="N45" s="245"/>
    </row>
    <row r="46" spans="1:14" s="166" customFormat="1" ht="25.5" customHeight="1">
      <c r="A46" s="230"/>
      <c r="B46" s="231"/>
      <c r="C46" s="230"/>
      <c r="D46" s="230"/>
      <c r="E46" s="232"/>
      <c r="F46" s="232"/>
      <c r="G46" s="232"/>
      <c r="H46" s="232"/>
      <c r="I46" s="232"/>
      <c r="J46" s="232"/>
      <c r="K46" s="232"/>
      <c r="L46" s="232"/>
      <c r="M46" s="232"/>
      <c r="N46" s="231"/>
    </row>
    <row r="47" spans="1:14" s="57" customFormat="1" ht="12.75">
      <c r="A47" s="58"/>
      <c r="B47" s="233"/>
      <c r="C47" s="58"/>
      <c r="D47" s="58"/>
      <c r="N47" s="233"/>
    </row>
    <row r="48" spans="1:14" s="57" customFormat="1" ht="12.75">
      <c r="A48" s="58"/>
      <c r="B48" s="233"/>
      <c r="C48" s="58"/>
      <c r="D48" s="58"/>
      <c r="N48" s="233"/>
    </row>
    <row r="49" spans="1:14" s="57" customFormat="1" ht="12.75">
      <c r="A49" s="58"/>
      <c r="B49" s="233"/>
      <c r="C49" s="58"/>
      <c r="D49" s="58"/>
      <c r="N49" s="233"/>
    </row>
    <row r="50" spans="1:14" s="57" customFormat="1" ht="12.75">
      <c r="A50" s="58"/>
      <c r="B50" s="233"/>
      <c r="C50" s="58"/>
      <c r="D50" s="58"/>
      <c r="N50" s="233"/>
    </row>
    <row r="51" spans="1:14" s="57" customFormat="1" ht="12.75">
      <c r="A51" s="58"/>
      <c r="B51" s="233"/>
      <c r="C51" s="58"/>
      <c r="D51" s="58"/>
      <c r="N51" s="233"/>
    </row>
    <row r="52" spans="1:14" s="57" customFormat="1" ht="12.75">
      <c r="A52" s="58"/>
      <c r="B52" s="233"/>
      <c r="C52" s="58"/>
      <c r="D52" s="58"/>
      <c r="N52" s="233"/>
    </row>
    <row r="53" spans="1:14" s="57" customFormat="1" ht="12.75">
      <c r="A53" s="58"/>
      <c r="B53" s="233"/>
      <c r="C53" s="58"/>
      <c r="D53" s="58"/>
      <c r="N53" s="233"/>
    </row>
    <row r="54" spans="1:14" s="57" customFormat="1" ht="12.75">
      <c r="A54" s="58"/>
      <c r="B54" s="233"/>
      <c r="C54" s="58"/>
      <c r="D54" s="58"/>
      <c r="N54" s="233"/>
    </row>
    <row r="55" spans="1:14" s="57" customFormat="1" ht="12.75">
      <c r="A55" s="58"/>
      <c r="B55" s="233"/>
      <c r="C55" s="58"/>
      <c r="D55" s="58"/>
      <c r="N55" s="233"/>
    </row>
    <row r="56" spans="1:14" s="57" customFormat="1" ht="12.75">
      <c r="A56" s="58"/>
      <c r="B56" s="233"/>
      <c r="C56" s="58"/>
      <c r="D56" s="58"/>
      <c r="N56" s="233"/>
    </row>
    <row r="57" ht="12.75">
      <c r="A57" s="210"/>
    </row>
    <row r="58" ht="12.75">
      <c r="A58" s="210"/>
    </row>
  </sheetData>
  <sheetProtection/>
  <mergeCells count="9">
    <mergeCell ref="N3:N4"/>
    <mergeCell ref="A1:M1"/>
    <mergeCell ref="A3:A4"/>
    <mergeCell ref="B3:B4"/>
    <mergeCell ref="C3:C4"/>
    <mergeCell ref="D3:D4"/>
    <mergeCell ref="E3:G3"/>
    <mergeCell ref="H3:J3"/>
    <mergeCell ref="K3:M3"/>
  </mergeCells>
  <hyperlinks>
    <hyperlink ref="J14" r:id="rId1" display="muhamadkodir@yahoo.com"/>
    <hyperlink ref="J16" r:id="rId2" display="yuli_subiakto@yahoo.com "/>
    <hyperlink ref="J17" r:id="rId3" display="y.subiakto09@gmail.com"/>
    <hyperlink ref="J18" r:id="rId4" display="yuli_subiakto@yahoo.com "/>
    <hyperlink ref="J19" r:id="rId5" display="y.subiakto09@gmail.com"/>
    <hyperlink ref="J22" r:id="rId6" display="figa1abna@yahoo.com"/>
    <hyperlink ref="J25" r:id="rId7" display="mailto:eridanus.faizal@isic.co.id"/>
    <hyperlink ref="J26" r:id="rId8" display="mailto:mario_hilmi@yahoo.com"/>
    <hyperlink ref="J31" r:id="rId9" display="budiman.bgl34@yahoo.co.id"/>
    <hyperlink ref="M31" r:id="rId10" display="dicky.muslim@unpad.ac.id"/>
    <hyperlink ref="J32" r:id="rId11" display="budiman.bgl34@yahoo.co.id"/>
    <hyperlink ref="M32" r:id="rId12" display="dicky.muslim@unpad.ac.id"/>
    <hyperlink ref="J29" r:id="rId13" display="ppdinkes_kabbdg@yahoo.com "/>
    <hyperlink ref="J33" r:id="rId14" display="ppdinkes_kabbdg@yahoo.com "/>
  </hyperlinks>
  <printOptions/>
  <pageMargins left="0.25" right="0.25" top="0.75" bottom="0.75" header="0.3" footer="0.3"/>
  <pageSetup horizontalDpi="600" verticalDpi="600" orientation="portrait" paperSize="9" r:id="rId16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5.00390625" style="57" customWidth="1"/>
    <col min="2" max="2" width="51.8515625" style="57" customWidth="1"/>
    <col min="3" max="16384" width="9.140625" style="57" customWidth="1"/>
  </cols>
  <sheetData>
    <row r="1" s="54" customFormat="1" ht="33.75">
      <c r="A1" s="53" t="s">
        <v>1001</v>
      </c>
    </row>
    <row r="2" s="54" customFormat="1" ht="12.75"/>
    <row r="3" s="54" customFormat="1" ht="18.75">
      <c r="A3" s="55" t="s">
        <v>1006</v>
      </c>
    </row>
    <row r="4" s="54" customFormat="1" ht="12.75"/>
    <row r="5" spans="1:6" s="54" customFormat="1" ht="12.75">
      <c r="A5" s="260" t="s">
        <v>1002</v>
      </c>
      <c r="B5" s="260" t="s">
        <v>1003</v>
      </c>
      <c r="C5" s="258">
        <v>2011</v>
      </c>
      <c r="D5" s="259"/>
      <c r="E5" s="258">
        <v>2012</v>
      </c>
      <c r="F5" s="259"/>
    </row>
    <row r="6" spans="1:6" s="54" customFormat="1" ht="12.75">
      <c r="A6" s="261"/>
      <c r="B6" s="261"/>
      <c r="C6" s="56" t="s">
        <v>1004</v>
      </c>
      <c r="D6" s="56" t="s">
        <v>1005</v>
      </c>
      <c r="E6" s="56" t="s">
        <v>1004</v>
      </c>
      <c r="F6" s="56" t="s">
        <v>1005</v>
      </c>
    </row>
    <row r="7" spans="1:6" ht="15">
      <c r="A7" s="59"/>
      <c r="B7" s="60" t="s">
        <v>572</v>
      </c>
      <c r="C7" s="61">
        <v>4</v>
      </c>
      <c r="D7" s="61"/>
      <c r="E7" s="61"/>
      <c r="F7" s="61"/>
    </row>
    <row r="8" spans="1:6" ht="15">
      <c r="A8" s="62"/>
      <c r="B8" s="63" t="s">
        <v>450</v>
      </c>
      <c r="C8" s="64">
        <v>1</v>
      </c>
      <c r="D8" s="64"/>
      <c r="E8" s="64"/>
      <c r="F8" s="64"/>
    </row>
    <row r="9" spans="1:6" ht="15">
      <c r="A9" s="62"/>
      <c r="B9" s="63" t="s">
        <v>43</v>
      </c>
      <c r="C9" s="64">
        <v>1</v>
      </c>
      <c r="D9" s="64"/>
      <c r="E9" s="64"/>
      <c r="F9" s="64"/>
    </row>
    <row r="10" spans="1:6" ht="15">
      <c r="A10" s="62"/>
      <c r="B10" s="63" t="s">
        <v>744</v>
      </c>
      <c r="C10" s="64">
        <v>2</v>
      </c>
      <c r="D10" s="64"/>
      <c r="E10" s="64"/>
      <c r="F10" s="64"/>
    </row>
    <row r="11" spans="1:6" ht="15">
      <c r="A11" s="62"/>
      <c r="B11" s="63" t="s">
        <v>121</v>
      </c>
      <c r="C11" s="64">
        <v>1</v>
      </c>
      <c r="D11" s="64"/>
      <c r="E11" s="64"/>
      <c r="F11" s="64"/>
    </row>
    <row r="12" spans="1:6" ht="15">
      <c r="A12" s="62"/>
      <c r="B12" s="65" t="s">
        <v>605</v>
      </c>
      <c r="C12" s="64">
        <v>1</v>
      </c>
      <c r="D12" s="64"/>
      <c r="E12" s="64"/>
      <c r="F12" s="64"/>
    </row>
    <row r="13" spans="1:6" ht="15">
      <c r="A13" s="62"/>
      <c r="B13" s="65" t="s">
        <v>972</v>
      </c>
      <c r="C13" s="64">
        <v>1</v>
      </c>
      <c r="D13" s="64"/>
      <c r="E13" s="64"/>
      <c r="F13" s="64"/>
    </row>
    <row r="14" spans="1:6" ht="15">
      <c r="A14" s="62"/>
      <c r="B14" s="65" t="s">
        <v>661</v>
      </c>
      <c r="C14" s="64">
        <v>1</v>
      </c>
      <c r="D14" s="64"/>
      <c r="E14" s="64"/>
      <c r="F14" s="64"/>
    </row>
    <row r="15" spans="1:6" ht="15">
      <c r="A15" s="62"/>
      <c r="B15" s="65" t="s">
        <v>81</v>
      </c>
      <c r="C15" s="64">
        <v>2</v>
      </c>
      <c r="D15" s="64"/>
      <c r="E15" s="64">
        <v>1</v>
      </c>
      <c r="F15" s="64"/>
    </row>
    <row r="16" spans="1:6" ht="15">
      <c r="A16" s="66"/>
      <c r="B16" s="67" t="s">
        <v>609</v>
      </c>
      <c r="C16" s="68">
        <v>1</v>
      </c>
      <c r="D16" s="68"/>
      <c r="E16" s="68"/>
      <c r="F16" s="68"/>
    </row>
    <row r="17" spans="2:6" ht="15">
      <c r="B17" s="13"/>
      <c r="C17" s="58"/>
      <c r="D17" s="58"/>
      <c r="E17" s="58"/>
      <c r="F17" s="58"/>
    </row>
    <row r="18" spans="2:6" ht="15">
      <c r="B18" s="13"/>
      <c r="C18" s="58"/>
      <c r="D18" s="58"/>
      <c r="E18" s="58"/>
      <c r="F18" s="58"/>
    </row>
    <row r="19" spans="2:6" ht="15">
      <c r="B19" s="13"/>
      <c r="C19" s="58"/>
      <c r="D19" s="58"/>
      <c r="E19" s="58"/>
      <c r="F19" s="58"/>
    </row>
    <row r="20" spans="2:6" ht="15">
      <c r="B20" s="13"/>
      <c r="C20" s="58"/>
      <c r="D20" s="58"/>
      <c r="E20" s="58"/>
      <c r="F20" s="58"/>
    </row>
    <row r="21" spans="2:6" ht="15">
      <c r="B21" s="13"/>
      <c r="C21" s="58"/>
      <c r="D21" s="58"/>
      <c r="E21" s="58"/>
      <c r="F21" s="58"/>
    </row>
    <row r="22" spans="3:6" ht="12.75">
      <c r="C22" s="58"/>
      <c r="D22" s="58"/>
      <c r="E22" s="58"/>
      <c r="F22" s="58"/>
    </row>
    <row r="23" s="54" customFormat="1" ht="18.75">
      <c r="A23" s="55" t="s">
        <v>1007</v>
      </c>
    </row>
    <row r="24" s="54" customFormat="1" ht="12.75"/>
    <row r="25" spans="1:6" s="54" customFormat="1" ht="12.75">
      <c r="A25" s="260" t="s">
        <v>1002</v>
      </c>
      <c r="B25" s="260" t="s">
        <v>1003</v>
      </c>
      <c r="C25" s="258">
        <v>2011</v>
      </c>
      <c r="D25" s="259"/>
      <c r="E25" s="258">
        <v>2012</v>
      </c>
      <c r="F25" s="259"/>
    </row>
    <row r="26" spans="1:6" s="54" customFormat="1" ht="12.75">
      <c r="A26" s="261"/>
      <c r="B26" s="261"/>
      <c r="C26" s="56" t="s">
        <v>1004</v>
      </c>
      <c r="D26" s="56" t="s">
        <v>1005</v>
      </c>
      <c r="E26" s="56" t="s">
        <v>1004</v>
      </c>
      <c r="F26" s="56" t="s">
        <v>1005</v>
      </c>
    </row>
    <row r="27" spans="1:6" ht="12.75">
      <c r="A27" s="59"/>
      <c r="B27" s="59" t="s">
        <v>1010</v>
      </c>
      <c r="C27" s="61">
        <v>1</v>
      </c>
      <c r="D27" s="61"/>
      <c r="E27" s="61"/>
      <c r="F27" s="61"/>
    </row>
    <row r="28" spans="1:6" ht="15">
      <c r="A28" s="62"/>
      <c r="B28" s="69" t="s">
        <v>273</v>
      </c>
      <c r="C28" s="64">
        <v>1</v>
      </c>
      <c r="D28" s="64"/>
      <c r="E28" s="64"/>
      <c r="F28" s="64"/>
    </row>
    <row r="29" spans="1:6" ht="15">
      <c r="A29" s="62"/>
      <c r="B29" s="69" t="s">
        <v>561</v>
      </c>
      <c r="C29" s="64">
        <v>1</v>
      </c>
      <c r="D29" s="64"/>
      <c r="E29" s="64"/>
      <c r="F29" s="64"/>
    </row>
    <row r="30" spans="1:6" ht="15">
      <c r="A30" s="62"/>
      <c r="B30" s="69" t="s">
        <v>683</v>
      </c>
      <c r="C30" s="64">
        <v>1</v>
      </c>
      <c r="D30" s="64"/>
      <c r="E30" s="64"/>
      <c r="F30" s="64"/>
    </row>
    <row r="31" spans="1:6" ht="15">
      <c r="A31" s="62"/>
      <c r="B31" s="69" t="s">
        <v>736</v>
      </c>
      <c r="C31" s="64">
        <v>1</v>
      </c>
      <c r="D31" s="64"/>
      <c r="E31" s="64"/>
      <c r="F31" s="64"/>
    </row>
    <row r="32" spans="1:6" ht="15">
      <c r="A32" s="62"/>
      <c r="B32" s="69" t="s">
        <v>740</v>
      </c>
      <c r="C32" s="64">
        <v>1</v>
      </c>
      <c r="D32" s="64"/>
      <c r="E32" s="64"/>
      <c r="F32" s="64"/>
    </row>
    <row r="33" spans="1:6" ht="15">
      <c r="A33" s="62"/>
      <c r="B33" s="63" t="s">
        <v>575</v>
      </c>
      <c r="C33" s="64">
        <v>1</v>
      </c>
      <c r="D33" s="64"/>
      <c r="E33" s="64"/>
      <c r="F33" s="64"/>
    </row>
    <row r="34" spans="1:6" ht="15">
      <c r="A34" s="62"/>
      <c r="B34" s="69" t="s">
        <v>596</v>
      </c>
      <c r="C34" s="64">
        <v>1</v>
      </c>
      <c r="D34" s="64"/>
      <c r="E34" s="64"/>
      <c r="F34" s="64"/>
    </row>
    <row r="35" spans="1:6" ht="15">
      <c r="A35" s="62"/>
      <c r="B35" s="63" t="s">
        <v>431</v>
      </c>
      <c r="C35" s="64">
        <v>1</v>
      </c>
      <c r="D35" s="64"/>
      <c r="E35" s="64"/>
      <c r="F35" s="64"/>
    </row>
    <row r="36" spans="1:6" ht="15">
      <c r="A36" s="62"/>
      <c r="B36" s="69" t="s">
        <v>819</v>
      </c>
      <c r="C36" s="64">
        <v>1</v>
      </c>
      <c r="D36" s="64"/>
      <c r="E36" s="64"/>
      <c r="F36" s="64"/>
    </row>
    <row r="37" spans="1:6" ht="15">
      <c r="A37" s="62"/>
      <c r="B37" s="69" t="s">
        <v>834</v>
      </c>
      <c r="C37" s="64">
        <v>1</v>
      </c>
      <c r="D37" s="64"/>
      <c r="E37" s="64"/>
      <c r="F37" s="64"/>
    </row>
    <row r="38" spans="1:6" ht="15">
      <c r="A38" s="62"/>
      <c r="B38" s="65" t="s">
        <v>262</v>
      </c>
      <c r="C38" s="64">
        <v>1</v>
      </c>
      <c r="D38" s="64"/>
      <c r="E38" s="64"/>
      <c r="F38" s="64"/>
    </row>
    <row r="39" spans="1:6" ht="15">
      <c r="A39" s="62"/>
      <c r="B39" s="63" t="s">
        <v>51</v>
      </c>
      <c r="C39" s="64">
        <v>1</v>
      </c>
      <c r="D39" s="64"/>
      <c r="E39" s="64"/>
      <c r="F39" s="64"/>
    </row>
    <row r="40" spans="1:6" ht="12.75">
      <c r="A40" s="66"/>
      <c r="B40" s="208" t="s">
        <v>585</v>
      </c>
      <c r="C40" s="68">
        <v>1</v>
      </c>
      <c r="D40" s="68"/>
      <c r="E40" s="68">
        <v>1</v>
      </c>
      <c r="F40" s="68"/>
    </row>
    <row r="41" spans="2:6" ht="15">
      <c r="B41" s="18"/>
      <c r="C41" s="58"/>
      <c r="D41" s="58"/>
      <c r="E41" s="58"/>
      <c r="F41" s="58"/>
    </row>
    <row r="42" spans="2:6" ht="15">
      <c r="B42" s="18"/>
      <c r="C42" s="58"/>
      <c r="D42" s="58"/>
      <c r="E42" s="58"/>
      <c r="F42" s="58"/>
    </row>
    <row r="43" spans="2:6" ht="15">
      <c r="B43" s="18"/>
      <c r="C43" s="58"/>
      <c r="D43" s="58"/>
      <c r="E43" s="58"/>
      <c r="F43" s="58"/>
    </row>
    <row r="44" spans="2:6" ht="15">
      <c r="B44" s="18"/>
      <c r="C44" s="58"/>
      <c r="D44" s="58"/>
      <c r="E44" s="58"/>
      <c r="F44" s="58"/>
    </row>
    <row r="45" spans="2:6" ht="15">
      <c r="B45" s="18"/>
      <c r="C45" s="58"/>
      <c r="D45" s="58"/>
      <c r="E45" s="58"/>
      <c r="F45" s="58"/>
    </row>
    <row r="46" spans="3:6" ht="12.75">
      <c r="C46" s="58"/>
      <c r="D46" s="58"/>
      <c r="E46" s="58"/>
      <c r="F46" s="58"/>
    </row>
    <row r="47" s="54" customFormat="1" ht="18.75">
      <c r="A47" s="55" t="s">
        <v>1008</v>
      </c>
    </row>
    <row r="48" s="54" customFormat="1" ht="12.75"/>
    <row r="49" spans="1:6" s="54" customFormat="1" ht="12.75">
      <c r="A49" s="260" t="s">
        <v>1002</v>
      </c>
      <c r="B49" s="260" t="s">
        <v>1003</v>
      </c>
      <c r="C49" s="258">
        <v>2011</v>
      </c>
      <c r="D49" s="259"/>
      <c r="E49" s="258">
        <v>2012</v>
      </c>
      <c r="F49" s="259"/>
    </row>
    <row r="50" spans="1:6" s="54" customFormat="1" ht="12.75">
      <c r="A50" s="261"/>
      <c r="B50" s="261"/>
      <c r="C50" s="56" t="s">
        <v>1004</v>
      </c>
      <c r="D50" s="56" t="s">
        <v>1005</v>
      </c>
      <c r="E50" s="56" t="s">
        <v>1004</v>
      </c>
      <c r="F50" s="56" t="s">
        <v>1005</v>
      </c>
    </row>
    <row r="51" spans="1:6" ht="15">
      <c r="A51" s="59"/>
      <c r="B51" s="60" t="s">
        <v>443</v>
      </c>
      <c r="C51" s="61">
        <v>1</v>
      </c>
      <c r="D51" s="61"/>
      <c r="E51" s="61"/>
      <c r="F51" s="61"/>
    </row>
    <row r="52" spans="1:6" ht="12.75">
      <c r="A52" s="62"/>
      <c r="B52" s="62" t="s">
        <v>1010</v>
      </c>
      <c r="C52" s="64">
        <v>1</v>
      </c>
      <c r="D52" s="64"/>
      <c r="E52" s="64"/>
      <c r="F52" s="64"/>
    </row>
    <row r="53" spans="1:6" ht="15">
      <c r="A53" s="62"/>
      <c r="B53" s="69" t="s">
        <v>273</v>
      </c>
      <c r="C53" s="64">
        <v>1</v>
      </c>
      <c r="D53" s="64"/>
      <c r="E53" s="64"/>
      <c r="F53" s="64"/>
    </row>
    <row r="54" spans="1:6" ht="15">
      <c r="A54" s="62"/>
      <c r="B54" s="69" t="s">
        <v>84</v>
      </c>
      <c r="C54" s="64">
        <v>1</v>
      </c>
      <c r="D54" s="64"/>
      <c r="E54" s="64"/>
      <c r="F54" s="64"/>
    </row>
    <row r="55" spans="1:6" ht="15">
      <c r="A55" s="62"/>
      <c r="B55" s="69" t="s">
        <v>561</v>
      </c>
      <c r="C55" s="64">
        <v>1</v>
      </c>
      <c r="D55" s="64"/>
      <c r="E55" s="64"/>
      <c r="F55" s="64"/>
    </row>
    <row r="56" spans="1:6" ht="15">
      <c r="A56" s="62"/>
      <c r="B56" s="69" t="s">
        <v>683</v>
      </c>
      <c r="C56" s="64">
        <v>1</v>
      </c>
      <c r="D56" s="64"/>
      <c r="E56" s="64"/>
      <c r="F56" s="64"/>
    </row>
    <row r="57" spans="1:6" ht="15">
      <c r="A57" s="62"/>
      <c r="B57" s="63" t="s">
        <v>431</v>
      </c>
      <c r="C57" s="64">
        <v>1</v>
      </c>
      <c r="D57" s="64"/>
      <c r="E57" s="64"/>
      <c r="F57" s="64"/>
    </row>
    <row r="58" spans="1:6" ht="15">
      <c r="A58" s="62"/>
      <c r="B58" s="69" t="s">
        <v>819</v>
      </c>
      <c r="C58" s="64">
        <v>1</v>
      </c>
      <c r="D58" s="64"/>
      <c r="E58" s="64"/>
      <c r="F58" s="64"/>
    </row>
    <row r="59" spans="1:6" ht="12.75">
      <c r="A59" s="62"/>
      <c r="B59" s="71" t="s">
        <v>988</v>
      </c>
      <c r="C59" s="64"/>
      <c r="D59" s="64"/>
      <c r="E59" s="64">
        <v>1</v>
      </c>
      <c r="F59" s="64"/>
    </row>
    <row r="60" spans="1:6" ht="15">
      <c r="A60" s="62"/>
      <c r="B60" s="65" t="s">
        <v>262</v>
      </c>
      <c r="C60" s="64">
        <v>1</v>
      </c>
      <c r="D60" s="64"/>
      <c r="E60" s="64"/>
      <c r="F60" s="64"/>
    </row>
    <row r="61" spans="1:6" ht="15">
      <c r="A61" s="72"/>
      <c r="B61" s="73" t="s">
        <v>443</v>
      </c>
      <c r="C61" s="74"/>
      <c r="D61" s="74"/>
      <c r="E61" s="74">
        <v>1</v>
      </c>
      <c r="F61" s="74"/>
    </row>
    <row r="62" spans="1:6" ht="15">
      <c r="A62" s="66"/>
      <c r="B62" s="70" t="s">
        <v>638</v>
      </c>
      <c r="C62" s="68">
        <v>1</v>
      </c>
      <c r="D62" s="68"/>
      <c r="E62" s="68"/>
      <c r="F62" s="68"/>
    </row>
    <row r="63" spans="3:6" ht="12.75">
      <c r="C63" s="58"/>
      <c r="D63" s="58"/>
      <c r="E63" s="58"/>
      <c r="F63" s="58"/>
    </row>
  </sheetData>
  <sheetProtection/>
  <mergeCells count="12">
    <mergeCell ref="C25:D25"/>
    <mergeCell ref="E25:F25"/>
    <mergeCell ref="A49:A50"/>
    <mergeCell ref="B49:B50"/>
    <mergeCell ref="C49:D49"/>
    <mergeCell ref="E49:F49"/>
    <mergeCell ref="A5:A6"/>
    <mergeCell ref="B5:B6"/>
    <mergeCell ref="C5:D5"/>
    <mergeCell ref="E5:F5"/>
    <mergeCell ref="A25:A26"/>
    <mergeCell ref="B25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223"/>
  <sheetViews>
    <sheetView showGridLines="0" tabSelected="1" view="pageBreakPreview" zoomScaleSheetLayoutView="100" zoomScalePageLayoutView="0" workbookViewId="0" topLeftCell="A154">
      <selection activeCell="C172" sqref="C172"/>
    </sheetView>
  </sheetViews>
  <sheetFormatPr defaultColWidth="9.140625" defaultRowHeight="12.75"/>
  <cols>
    <col min="1" max="1" width="4.28125" style="51" customWidth="1"/>
    <col min="2" max="2" width="5.57421875" style="51" customWidth="1"/>
    <col min="3" max="3" width="35.8515625" style="81" customWidth="1"/>
    <col min="4" max="4" width="20.8515625" style="51" customWidth="1"/>
    <col min="5" max="5" width="1.421875" style="52" customWidth="1"/>
    <col min="6" max="6" width="20.28125" style="51" customWidth="1"/>
    <col min="7" max="7" width="16.7109375" style="51" customWidth="1"/>
    <col min="8" max="8" width="16.00390625" style="51" bestFit="1" customWidth="1"/>
    <col min="9" max="9" width="23.28125" style="81" customWidth="1"/>
    <col min="10" max="10" width="9.140625" style="51" customWidth="1"/>
    <col min="11" max="11" width="8.57421875" style="51" bestFit="1" customWidth="1"/>
    <col min="12" max="12" width="25.421875" style="52" customWidth="1"/>
    <col min="13" max="13" width="15.8515625" style="52" customWidth="1"/>
    <col min="14" max="14" width="11.7109375" style="52" bestFit="1" customWidth="1"/>
    <col min="15" max="15" width="11.8515625" style="52" bestFit="1" customWidth="1"/>
    <col min="16" max="16384" width="9.140625" style="52" customWidth="1"/>
  </cols>
  <sheetData>
    <row r="1" spans="1:9" ht="26.25">
      <c r="A1" s="265" t="s">
        <v>587</v>
      </c>
      <c r="B1" s="265"/>
      <c r="C1" s="265"/>
      <c r="D1" s="265"/>
      <c r="E1" s="265"/>
      <c r="F1" s="265"/>
      <c r="G1" s="265"/>
      <c r="H1" s="265"/>
      <c r="I1" s="265"/>
    </row>
    <row r="2" spans="1:9" ht="12">
      <c r="A2" s="266"/>
      <c r="B2" s="266"/>
      <c r="C2" s="266"/>
      <c r="D2" s="266"/>
      <c r="E2" s="266"/>
      <c r="F2" s="266"/>
      <c r="G2" s="266"/>
      <c r="H2" s="266"/>
      <c r="I2" s="266"/>
    </row>
    <row r="3" ht="10.5" customHeight="1">
      <c r="H3" s="51" t="s">
        <v>433</v>
      </c>
    </row>
    <row r="4" spans="1:11" s="85" customFormat="1" ht="23.25" customHeight="1">
      <c r="A4" s="82" t="s">
        <v>218</v>
      </c>
      <c r="B4" s="83" t="s">
        <v>468</v>
      </c>
      <c r="C4" s="83" t="s">
        <v>219</v>
      </c>
      <c r="D4" s="267" t="s">
        <v>469</v>
      </c>
      <c r="E4" s="267"/>
      <c r="F4" s="267"/>
      <c r="G4" s="83" t="s">
        <v>455</v>
      </c>
      <c r="H4" s="83" t="s">
        <v>456</v>
      </c>
      <c r="I4" s="84" t="s">
        <v>470</v>
      </c>
      <c r="J4" s="51"/>
      <c r="K4" s="51"/>
    </row>
    <row r="5" spans="1:9" ht="17.25" customHeight="1">
      <c r="A5" s="262" t="s">
        <v>573</v>
      </c>
      <c r="B5" s="263"/>
      <c r="C5" s="263"/>
      <c r="D5" s="263"/>
      <c r="E5" s="263"/>
      <c r="F5" s="263"/>
      <c r="G5" s="263"/>
      <c r="H5" s="263"/>
      <c r="I5" s="264"/>
    </row>
    <row r="6" spans="1:9" ht="17.25" customHeight="1">
      <c r="A6" s="262" t="s">
        <v>574</v>
      </c>
      <c r="B6" s="263"/>
      <c r="C6" s="263"/>
      <c r="D6" s="263"/>
      <c r="E6" s="263"/>
      <c r="F6" s="263"/>
      <c r="G6" s="263"/>
      <c r="H6" s="263"/>
      <c r="I6" s="264"/>
    </row>
    <row r="7" spans="1:11" s="94" customFormat="1" ht="15" customHeight="1">
      <c r="A7" s="86">
        <v>1</v>
      </c>
      <c r="B7" s="87" t="s">
        <v>50</v>
      </c>
      <c r="C7" s="88" t="s">
        <v>151</v>
      </c>
      <c r="D7" s="89" t="s">
        <v>656</v>
      </c>
      <c r="E7" s="89" t="s">
        <v>447</v>
      </c>
      <c r="F7" s="90" t="s">
        <v>657</v>
      </c>
      <c r="G7" s="91">
        <v>40609</v>
      </c>
      <c r="H7" s="92">
        <f aca="true" t="shared" si="0" ref="H7:H27">+G7+(365*5)</f>
        <v>42434</v>
      </c>
      <c r="I7" s="93" t="s">
        <v>101</v>
      </c>
      <c r="J7" s="51">
        <v>2011</v>
      </c>
      <c r="K7" s="51" t="str">
        <f>+J7&amp;" "&amp;B7</f>
        <v>2011 MoU</v>
      </c>
    </row>
    <row r="8" spans="1:11" s="94" customFormat="1" ht="15" customHeight="1">
      <c r="A8" s="95">
        <f>+A7+1</f>
        <v>2</v>
      </c>
      <c r="B8" s="75" t="s">
        <v>238</v>
      </c>
      <c r="C8" s="96" t="s">
        <v>572</v>
      </c>
      <c r="D8" s="77" t="s">
        <v>377</v>
      </c>
      <c r="E8" s="77" t="s">
        <v>447</v>
      </c>
      <c r="F8" s="78" t="s">
        <v>378</v>
      </c>
      <c r="G8" s="97">
        <v>39923</v>
      </c>
      <c r="H8" s="80">
        <f>+G8+(365*4)</f>
        <v>41383</v>
      </c>
      <c r="I8" s="50" t="s">
        <v>101</v>
      </c>
      <c r="J8" s="51">
        <v>2009</v>
      </c>
      <c r="K8" s="51" t="str">
        <f aca="true" t="shared" si="1" ref="K8:K52">+J8&amp;" "&amp;B8</f>
        <v>2009 ADD</v>
      </c>
    </row>
    <row r="9" spans="1:11" s="94" customFormat="1" ht="15" customHeight="1">
      <c r="A9" s="95">
        <f aca="true" t="shared" si="2" ref="A9:A72">+A8+1</f>
        <v>3</v>
      </c>
      <c r="B9" s="75" t="s">
        <v>168</v>
      </c>
      <c r="C9" s="96" t="s">
        <v>572</v>
      </c>
      <c r="D9" s="77" t="s">
        <v>560</v>
      </c>
      <c r="E9" s="77" t="s">
        <v>447</v>
      </c>
      <c r="F9" s="78" t="s">
        <v>553</v>
      </c>
      <c r="G9" s="97">
        <v>40154</v>
      </c>
      <c r="H9" s="80">
        <f>+G9+(365*4)</f>
        <v>41614</v>
      </c>
      <c r="I9" s="50" t="s">
        <v>554</v>
      </c>
      <c r="J9" s="51">
        <v>2009</v>
      </c>
      <c r="K9" s="51" t="str">
        <f t="shared" si="1"/>
        <v>2009 PKS</v>
      </c>
    </row>
    <row r="10" spans="1:11" s="94" customFormat="1" ht="15" customHeight="1">
      <c r="A10" s="95">
        <f t="shared" si="2"/>
        <v>4</v>
      </c>
      <c r="B10" s="75" t="s">
        <v>168</v>
      </c>
      <c r="C10" s="96" t="s">
        <v>572</v>
      </c>
      <c r="D10" s="77" t="s">
        <v>551</v>
      </c>
      <c r="E10" s="77" t="s">
        <v>447</v>
      </c>
      <c r="F10" s="78" t="s">
        <v>552</v>
      </c>
      <c r="G10" s="97">
        <v>40154</v>
      </c>
      <c r="H10" s="80">
        <f>+G10+(365*4)</f>
        <v>41614</v>
      </c>
      <c r="I10" s="50" t="s">
        <v>555</v>
      </c>
      <c r="J10" s="51">
        <v>2009</v>
      </c>
      <c r="K10" s="51" t="str">
        <f t="shared" si="1"/>
        <v>2009 PKS</v>
      </c>
    </row>
    <row r="11" spans="1:11" s="94" customFormat="1" ht="15" customHeight="1">
      <c r="A11" s="95">
        <f t="shared" si="2"/>
        <v>5</v>
      </c>
      <c r="B11" s="75" t="s">
        <v>168</v>
      </c>
      <c r="C11" s="96" t="s">
        <v>572</v>
      </c>
      <c r="D11" s="77" t="s">
        <v>551</v>
      </c>
      <c r="E11" s="77" t="s">
        <v>447</v>
      </c>
      <c r="F11" s="78" t="s">
        <v>556</v>
      </c>
      <c r="G11" s="97">
        <v>40154</v>
      </c>
      <c r="H11" s="80">
        <f>+G11+(365*3)</f>
        <v>41249</v>
      </c>
      <c r="I11" s="50" t="s">
        <v>557</v>
      </c>
      <c r="J11" s="51">
        <v>2009</v>
      </c>
      <c r="K11" s="51" t="str">
        <f t="shared" si="1"/>
        <v>2009 PKS</v>
      </c>
    </row>
    <row r="12" spans="1:11" s="94" customFormat="1" ht="15" customHeight="1">
      <c r="A12" s="95">
        <f t="shared" si="2"/>
        <v>6</v>
      </c>
      <c r="B12" s="75" t="s">
        <v>168</v>
      </c>
      <c r="C12" s="96" t="s">
        <v>572</v>
      </c>
      <c r="D12" s="77" t="s">
        <v>560</v>
      </c>
      <c r="E12" s="77" t="s">
        <v>447</v>
      </c>
      <c r="F12" s="78" t="s">
        <v>559</v>
      </c>
      <c r="G12" s="97">
        <v>40154</v>
      </c>
      <c r="H12" s="80">
        <f>+G12+(365*3)</f>
        <v>41249</v>
      </c>
      <c r="I12" s="50" t="s">
        <v>558</v>
      </c>
      <c r="J12" s="51">
        <v>2009</v>
      </c>
      <c r="K12" s="51" t="str">
        <f t="shared" si="1"/>
        <v>2009 PKS</v>
      </c>
    </row>
    <row r="13" spans="1:11" s="94" customFormat="1" ht="15" customHeight="1">
      <c r="A13" s="95">
        <f t="shared" si="2"/>
        <v>7</v>
      </c>
      <c r="B13" s="75" t="s">
        <v>50</v>
      </c>
      <c r="C13" s="96" t="s">
        <v>442</v>
      </c>
      <c r="D13" s="77" t="s">
        <v>382</v>
      </c>
      <c r="E13" s="77" t="s">
        <v>447</v>
      </c>
      <c r="F13" s="78" t="s">
        <v>402</v>
      </c>
      <c r="G13" s="97">
        <v>39177</v>
      </c>
      <c r="H13" s="80">
        <f t="shared" si="0"/>
        <v>41002</v>
      </c>
      <c r="I13" s="50" t="s">
        <v>101</v>
      </c>
      <c r="J13" s="51">
        <v>2007</v>
      </c>
      <c r="K13" s="51" t="str">
        <f t="shared" si="1"/>
        <v>2007 MoU</v>
      </c>
    </row>
    <row r="14" spans="1:11" s="94" customFormat="1" ht="15" customHeight="1">
      <c r="A14" s="95">
        <f t="shared" si="2"/>
        <v>8</v>
      </c>
      <c r="B14" s="75" t="s">
        <v>50</v>
      </c>
      <c r="C14" s="96" t="s">
        <v>499</v>
      </c>
      <c r="D14" s="77" t="s">
        <v>138</v>
      </c>
      <c r="E14" s="98" t="s">
        <v>447</v>
      </c>
      <c r="F14" s="78" t="s">
        <v>403</v>
      </c>
      <c r="G14" s="97">
        <v>39146</v>
      </c>
      <c r="H14" s="80">
        <f t="shared" si="0"/>
        <v>40971</v>
      </c>
      <c r="I14" s="50" t="s">
        <v>101</v>
      </c>
      <c r="J14" s="51">
        <v>2007</v>
      </c>
      <c r="K14" s="51" t="str">
        <f t="shared" si="1"/>
        <v>2007 MoU</v>
      </c>
    </row>
    <row r="15" spans="1:11" s="94" customFormat="1" ht="15" customHeight="1">
      <c r="A15" s="95">
        <f t="shared" si="2"/>
        <v>9</v>
      </c>
      <c r="B15" s="75" t="s">
        <v>50</v>
      </c>
      <c r="C15" s="96" t="s">
        <v>443</v>
      </c>
      <c r="D15" s="77" t="s">
        <v>383</v>
      </c>
      <c r="E15" s="77" t="s">
        <v>447</v>
      </c>
      <c r="F15" s="78" t="s">
        <v>404</v>
      </c>
      <c r="G15" s="97">
        <v>39167</v>
      </c>
      <c r="H15" s="80">
        <f t="shared" si="0"/>
        <v>40992</v>
      </c>
      <c r="I15" s="50" t="s">
        <v>101</v>
      </c>
      <c r="J15" s="51">
        <v>2007</v>
      </c>
      <c r="K15" s="51" t="str">
        <f t="shared" si="1"/>
        <v>2007 MoU</v>
      </c>
    </row>
    <row r="16" spans="1:11" s="94" customFormat="1" ht="15" customHeight="1">
      <c r="A16" s="95">
        <f t="shared" si="2"/>
        <v>10</v>
      </c>
      <c r="B16" s="75" t="s">
        <v>168</v>
      </c>
      <c r="C16" s="96" t="s">
        <v>443</v>
      </c>
      <c r="D16" s="77" t="s">
        <v>379</v>
      </c>
      <c r="E16" s="77" t="s">
        <v>447</v>
      </c>
      <c r="F16" s="78" t="s">
        <v>380</v>
      </c>
      <c r="G16" s="97">
        <v>39167</v>
      </c>
      <c r="H16" s="80">
        <f t="shared" si="0"/>
        <v>40992</v>
      </c>
      <c r="I16" s="50" t="s">
        <v>381</v>
      </c>
      <c r="J16" s="51">
        <v>2007</v>
      </c>
      <c r="K16" s="51" t="str">
        <f t="shared" si="1"/>
        <v>2007 PKS</v>
      </c>
    </row>
    <row r="17" spans="1:11" s="94" customFormat="1" ht="15" customHeight="1">
      <c r="A17" s="95">
        <f t="shared" si="2"/>
        <v>11</v>
      </c>
      <c r="B17" s="75" t="s">
        <v>50</v>
      </c>
      <c r="C17" s="96" t="s">
        <v>444</v>
      </c>
      <c r="D17" s="77" t="s">
        <v>384</v>
      </c>
      <c r="E17" s="77" t="s">
        <v>447</v>
      </c>
      <c r="F17" s="78" t="s">
        <v>405</v>
      </c>
      <c r="G17" s="97">
        <v>39238</v>
      </c>
      <c r="H17" s="80">
        <f t="shared" si="0"/>
        <v>41063</v>
      </c>
      <c r="I17" s="50" t="s">
        <v>101</v>
      </c>
      <c r="J17" s="51">
        <v>2007</v>
      </c>
      <c r="K17" s="51" t="str">
        <f t="shared" si="1"/>
        <v>2007 MoU</v>
      </c>
    </row>
    <row r="18" spans="1:11" s="94" customFormat="1" ht="15" customHeight="1">
      <c r="A18" s="95">
        <f t="shared" si="2"/>
        <v>12</v>
      </c>
      <c r="B18" s="75" t="s">
        <v>50</v>
      </c>
      <c r="C18" s="96" t="s">
        <v>445</v>
      </c>
      <c r="D18" s="77" t="s">
        <v>385</v>
      </c>
      <c r="E18" s="77" t="s">
        <v>447</v>
      </c>
      <c r="F18" s="78" t="s">
        <v>406</v>
      </c>
      <c r="G18" s="97">
        <v>39315</v>
      </c>
      <c r="H18" s="80">
        <f t="shared" si="0"/>
        <v>41140</v>
      </c>
      <c r="I18" s="50" t="s">
        <v>101</v>
      </c>
      <c r="J18" s="51">
        <v>2007</v>
      </c>
      <c r="K18" s="51" t="str">
        <f t="shared" si="1"/>
        <v>2007 MoU</v>
      </c>
    </row>
    <row r="19" spans="1:11" s="94" customFormat="1" ht="15" customHeight="1">
      <c r="A19" s="95">
        <f t="shared" si="2"/>
        <v>13</v>
      </c>
      <c r="B19" s="75" t="s">
        <v>50</v>
      </c>
      <c r="C19" s="96" t="s">
        <v>446</v>
      </c>
      <c r="D19" s="77" t="s">
        <v>386</v>
      </c>
      <c r="E19" s="77" t="s">
        <v>447</v>
      </c>
      <c r="F19" s="78" t="s">
        <v>407</v>
      </c>
      <c r="G19" s="97">
        <v>39406</v>
      </c>
      <c r="H19" s="80">
        <f t="shared" si="0"/>
        <v>41231</v>
      </c>
      <c r="I19" s="50" t="s">
        <v>101</v>
      </c>
      <c r="J19" s="51">
        <v>2007</v>
      </c>
      <c r="K19" s="51" t="str">
        <f t="shared" si="1"/>
        <v>2007 MoU</v>
      </c>
    </row>
    <row r="20" spans="1:11" s="94" customFormat="1" ht="15" customHeight="1">
      <c r="A20" s="95">
        <f t="shared" si="2"/>
        <v>14</v>
      </c>
      <c r="B20" s="75" t="s">
        <v>50</v>
      </c>
      <c r="C20" s="96" t="s">
        <v>408</v>
      </c>
      <c r="D20" s="77" t="s">
        <v>66</v>
      </c>
      <c r="E20" s="77" t="s">
        <v>447</v>
      </c>
      <c r="F20" s="78" t="s">
        <v>409</v>
      </c>
      <c r="G20" s="97">
        <v>39589</v>
      </c>
      <c r="H20" s="80">
        <f t="shared" si="0"/>
        <v>41414</v>
      </c>
      <c r="I20" s="50" t="s">
        <v>101</v>
      </c>
      <c r="J20" s="51">
        <v>2008</v>
      </c>
      <c r="K20" s="51" t="str">
        <f t="shared" si="1"/>
        <v>2008 MoU</v>
      </c>
    </row>
    <row r="21" spans="1:11" s="94" customFormat="1" ht="15" customHeight="1">
      <c r="A21" s="95">
        <f t="shared" si="2"/>
        <v>15</v>
      </c>
      <c r="B21" s="75" t="s">
        <v>50</v>
      </c>
      <c r="C21" s="96" t="s">
        <v>569</v>
      </c>
      <c r="D21" s="77" t="s">
        <v>67</v>
      </c>
      <c r="E21" s="77" t="s">
        <v>447</v>
      </c>
      <c r="F21" s="78" t="s">
        <v>410</v>
      </c>
      <c r="G21" s="97">
        <v>39615</v>
      </c>
      <c r="H21" s="80">
        <f>+G21+(365*5)</f>
        <v>41440</v>
      </c>
      <c r="I21" s="50" t="s">
        <v>101</v>
      </c>
      <c r="J21" s="51">
        <v>2008</v>
      </c>
      <c r="K21" s="51" t="str">
        <f t="shared" si="1"/>
        <v>2008 MoU</v>
      </c>
    </row>
    <row r="22" spans="1:11" s="94" customFormat="1" ht="15" customHeight="1">
      <c r="A22" s="95">
        <f t="shared" si="2"/>
        <v>16</v>
      </c>
      <c r="B22" s="75" t="s">
        <v>50</v>
      </c>
      <c r="C22" s="96" t="s">
        <v>139</v>
      </c>
      <c r="D22" s="77"/>
      <c r="E22" s="77" t="s">
        <v>447</v>
      </c>
      <c r="F22" s="78" t="s">
        <v>387</v>
      </c>
      <c r="G22" s="97">
        <v>39504</v>
      </c>
      <c r="H22" s="80">
        <f t="shared" si="0"/>
        <v>41329</v>
      </c>
      <c r="I22" s="50" t="s">
        <v>101</v>
      </c>
      <c r="J22" s="51">
        <v>2008</v>
      </c>
      <c r="K22" s="51" t="str">
        <f t="shared" si="1"/>
        <v>2008 MoU</v>
      </c>
    </row>
    <row r="23" spans="1:11" s="94" customFormat="1" ht="15" customHeight="1">
      <c r="A23" s="95">
        <f t="shared" si="2"/>
        <v>17</v>
      </c>
      <c r="B23" s="75" t="s">
        <v>168</v>
      </c>
      <c r="C23" s="96" t="s">
        <v>139</v>
      </c>
      <c r="D23" s="77" t="s">
        <v>68</v>
      </c>
      <c r="E23" s="77" t="s">
        <v>447</v>
      </c>
      <c r="F23" s="78" t="s">
        <v>388</v>
      </c>
      <c r="G23" s="97">
        <v>39504</v>
      </c>
      <c r="H23" s="80">
        <f t="shared" si="0"/>
        <v>41329</v>
      </c>
      <c r="I23" s="50" t="s">
        <v>101</v>
      </c>
      <c r="J23" s="51">
        <v>2008</v>
      </c>
      <c r="K23" s="51" t="str">
        <f t="shared" si="1"/>
        <v>2008 PKS</v>
      </c>
    </row>
    <row r="24" spans="1:11" s="94" customFormat="1" ht="15" customHeight="1">
      <c r="A24" s="95">
        <f t="shared" si="2"/>
        <v>18</v>
      </c>
      <c r="B24" s="75" t="s">
        <v>50</v>
      </c>
      <c r="C24" s="96" t="s">
        <v>411</v>
      </c>
      <c r="D24" s="77" t="s">
        <v>69</v>
      </c>
      <c r="E24" s="77" t="s">
        <v>447</v>
      </c>
      <c r="F24" s="78" t="s">
        <v>412</v>
      </c>
      <c r="G24" s="97">
        <v>39639</v>
      </c>
      <c r="H24" s="80">
        <f t="shared" si="0"/>
        <v>41464</v>
      </c>
      <c r="I24" s="50" t="s">
        <v>101</v>
      </c>
      <c r="J24" s="51">
        <v>2008</v>
      </c>
      <c r="K24" s="51" t="str">
        <f t="shared" si="1"/>
        <v>2008 MoU</v>
      </c>
    </row>
    <row r="25" spans="1:11" s="94" customFormat="1" ht="15" customHeight="1">
      <c r="A25" s="95">
        <f t="shared" si="2"/>
        <v>19</v>
      </c>
      <c r="B25" s="75" t="s">
        <v>50</v>
      </c>
      <c r="C25" s="96" t="s">
        <v>413</v>
      </c>
      <c r="D25" s="77" t="s">
        <v>70</v>
      </c>
      <c r="E25" s="77" t="s">
        <v>447</v>
      </c>
      <c r="F25" s="78" t="s">
        <v>414</v>
      </c>
      <c r="G25" s="97">
        <v>39576</v>
      </c>
      <c r="H25" s="80">
        <f t="shared" si="0"/>
        <v>41401</v>
      </c>
      <c r="I25" s="50" t="s">
        <v>101</v>
      </c>
      <c r="J25" s="51">
        <v>2008</v>
      </c>
      <c r="K25" s="51" t="str">
        <f t="shared" si="1"/>
        <v>2008 MoU</v>
      </c>
    </row>
    <row r="26" spans="1:11" s="94" customFormat="1" ht="15" customHeight="1">
      <c r="A26" s="95">
        <f t="shared" si="2"/>
        <v>20</v>
      </c>
      <c r="B26" s="75" t="s">
        <v>50</v>
      </c>
      <c r="C26" s="96" t="s">
        <v>415</v>
      </c>
      <c r="D26" s="77" t="s">
        <v>71</v>
      </c>
      <c r="E26" s="77" t="s">
        <v>447</v>
      </c>
      <c r="F26" s="78" t="s">
        <v>416</v>
      </c>
      <c r="G26" s="97">
        <v>39706</v>
      </c>
      <c r="H26" s="80">
        <f t="shared" si="0"/>
        <v>41531</v>
      </c>
      <c r="I26" s="50" t="s">
        <v>101</v>
      </c>
      <c r="J26" s="51">
        <v>2008</v>
      </c>
      <c r="K26" s="51" t="str">
        <f t="shared" si="1"/>
        <v>2008 MoU</v>
      </c>
    </row>
    <row r="27" spans="1:11" s="94" customFormat="1" ht="15" customHeight="1">
      <c r="A27" s="95">
        <f t="shared" si="2"/>
        <v>21</v>
      </c>
      <c r="B27" s="99" t="s">
        <v>50</v>
      </c>
      <c r="C27" s="96" t="s">
        <v>965</v>
      </c>
      <c r="D27" s="77" t="s">
        <v>966</v>
      </c>
      <c r="E27" s="77" t="s">
        <v>447</v>
      </c>
      <c r="F27" s="78" t="s">
        <v>967</v>
      </c>
      <c r="G27" s="97">
        <v>39707</v>
      </c>
      <c r="H27" s="80">
        <f t="shared" si="0"/>
        <v>41532</v>
      </c>
      <c r="I27" s="50" t="s">
        <v>101</v>
      </c>
      <c r="J27" s="51">
        <v>2008</v>
      </c>
      <c r="K27" s="51" t="str">
        <f t="shared" si="1"/>
        <v>2008 MoU</v>
      </c>
    </row>
    <row r="28" spans="1:11" s="94" customFormat="1" ht="15" customHeight="1">
      <c r="A28" s="95">
        <f t="shared" si="2"/>
        <v>22</v>
      </c>
      <c r="B28" s="100" t="s">
        <v>50</v>
      </c>
      <c r="C28" s="96" t="s">
        <v>417</v>
      </c>
      <c r="D28" s="77" t="s">
        <v>72</v>
      </c>
      <c r="E28" s="77" t="s">
        <v>447</v>
      </c>
      <c r="F28" s="78" t="s">
        <v>418</v>
      </c>
      <c r="G28" s="97">
        <v>39710</v>
      </c>
      <c r="H28" s="80">
        <f aca="true" t="shared" si="3" ref="H28:H44">+G28+(365*5)</f>
        <v>41535</v>
      </c>
      <c r="I28" s="50" t="s">
        <v>101</v>
      </c>
      <c r="J28" s="51">
        <v>2008</v>
      </c>
      <c r="K28" s="51" t="str">
        <f t="shared" si="1"/>
        <v>2008 MoU</v>
      </c>
    </row>
    <row r="29" spans="1:11" s="101" customFormat="1" ht="15" customHeight="1">
      <c r="A29" s="95">
        <f t="shared" si="2"/>
        <v>23</v>
      </c>
      <c r="B29" s="100" t="s">
        <v>50</v>
      </c>
      <c r="C29" s="96" t="s">
        <v>128</v>
      </c>
      <c r="D29" s="77" t="s">
        <v>73</v>
      </c>
      <c r="E29" s="77" t="s">
        <v>447</v>
      </c>
      <c r="F29" s="78" t="s">
        <v>419</v>
      </c>
      <c r="G29" s="97">
        <v>39736</v>
      </c>
      <c r="H29" s="80">
        <f t="shared" si="3"/>
        <v>41561</v>
      </c>
      <c r="I29" s="50" t="s">
        <v>101</v>
      </c>
      <c r="J29" s="51">
        <v>2008</v>
      </c>
      <c r="K29" s="51" t="str">
        <f t="shared" si="1"/>
        <v>2008 MoU</v>
      </c>
    </row>
    <row r="30" spans="1:11" s="94" customFormat="1" ht="15.75" customHeight="1">
      <c r="A30" s="95">
        <f t="shared" si="2"/>
        <v>24</v>
      </c>
      <c r="B30" s="100" t="s">
        <v>50</v>
      </c>
      <c r="C30" s="96" t="s">
        <v>420</v>
      </c>
      <c r="D30" s="77" t="s">
        <v>74</v>
      </c>
      <c r="E30" s="77" t="s">
        <v>447</v>
      </c>
      <c r="F30" s="78" t="s">
        <v>421</v>
      </c>
      <c r="G30" s="97">
        <v>39693</v>
      </c>
      <c r="H30" s="80">
        <f t="shared" si="3"/>
        <v>41518</v>
      </c>
      <c r="I30" s="50" t="s">
        <v>101</v>
      </c>
      <c r="J30" s="51">
        <v>2008</v>
      </c>
      <c r="K30" s="51" t="str">
        <f t="shared" si="1"/>
        <v>2008 MoU</v>
      </c>
    </row>
    <row r="31" spans="1:11" s="94" customFormat="1" ht="15.75" customHeight="1">
      <c r="A31" s="95">
        <f t="shared" si="2"/>
        <v>25</v>
      </c>
      <c r="B31" s="100" t="s">
        <v>50</v>
      </c>
      <c r="C31" s="96" t="s">
        <v>426</v>
      </c>
      <c r="D31" s="77" t="s">
        <v>75</v>
      </c>
      <c r="E31" s="77" t="s">
        <v>447</v>
      </c>
      <c r="F31" s="78" t="s">
        <v>422</v>
      </c>
      <c r="G31" s="97">
        <v>39769</v>
      </c>
      <c r="H31" s="80">
        <f t="shared" si="3"/>
        <v>41594</v>
      </c>
      <c r="I31" s="50" t="s">
        <v>101</v>
      </c>
      <c r="J31" s="51">
        <v>2008</v>
      </c>
      <c r="K31" s="51" t="str">
        <f t="shared" si="1"/>
        <v>2008 MoU</v>
      </c>
    </row>
    <row r="32" spans="1:11" ht="15.75" customHeight="1">
      <c r="A32" s="95">
        <f t="shared" si="2"/>
        <v>26</v>
      </c>
      <c r="B32" s="100" t="s">
        <v>50</v>
      </c>
      <c r="C32" s="96" t="s">
        <v>423</v>
      </c>
      <c r="D32" s="77" t="s">
        <v>76</v>
      </c>
      <c r="E32" s="77" t="s">
        <v>447</v>
      </c>
      <c r="F32" s="78" t="s">
        <v>424</v>
      </c>
      <c r="G32" s="97">
        <v>39699</v>
      </c>
      <c r="H32" s="80">
        <f t="shared" si="3"/>
        <v>41524</v>
      </c>
      <c r="I32" s="50" t="s">
        <v>101</v>
      </c>
      <c r="J32" s="51">
        <v>2008</v>
      </c>
      <c r="K32" s="51" t="str">
        <f t="shared" si="1"/>
        <v>2008 MoU</v>
      </c>
    </row>
    <row r="33" spans="1:11" ht="15.75" customHeight="1">
      <c r="A33" s="95">
        <f t="shared" si="2"/>
        <v>27</v>
      </c>
      <c r="B33" s="100" t="s">
        <v>50</v>
      </c>
      <c r="C33" s="96" t="s">
        <v>427</v>
      </c>
      <c r="D33" s="77" t="s">
        <v>77</v>
      </c>
      <c r="E33" s="77" t="s">
        <v>447</v>
      </c>
      <c r="F33" s="78" t="s">
        <v>425</v>
      </c>
      <c r="G33" s="97">
        <v>39736</v>
      </c>
      <c r="H33" s="80">
        <f t="shared" si="3"/>
        <v>41561</v>
      </c>
      <c r="I33" s="50" t="s">
        <v>101</v>
      </c>
      <c r="J33" s="51">
        <v>2008</v>
      </c>
      <c r="K33" s="51" t="str">
        <f t="shared" si="1"/>
        <v>2008 MoU</v>
      </c>
    </row>
    <row r="34" spans="1:11" ht="15.75" customHeight="1">
      <c r="A34" s="95">
        <f t="shared" si="2"/>
        <v>28</v>
      </c>
      <c r="B34" s="100" t="s">
        <v>50</v>
      </c>
      <c r="C34" s="96" t="s">
        <v>428</v>
      </c>
      <c r="D34" s="77" t="s">
        <v>78</v>
      </c>
      <c r="E34" s="77" t="s">
        <v>447</v>
      </c>
      <c r="F34" s="78" t="s">
        <v>429</v>
      </c>
      <c r="G34" s="97">
        <v>39757</v>
      </c>
      <c r="H34" s="80">
        <f t="shared" si="3"/>
        <v>41582</v>
      </c>
      <c r="I34" s="50" t="s">
        <v>101</v>
      </c>
      <c r="J34" s="51">
        <v>2008</v>
      </c>
      <c r="K34" s="51" t="str">
        <f t="shared" si="1"/>
        <v>2008 MoU</v>
      </c>
    </row>
    <row r="35" spans="1:11" s="110" customFormat="1" ht="15.75" customHeight="1">
      <c r="A35" s="95">
        <f t="shared" si="2"/>
        <v>29</v>
      </c>
      <c r="B35" s="100" t="s">
        <v>50</v>
      </c>
      <c r="C35" s="96" t="s">
        <v>237</v>
      </c>
      <c r="D35" s="77" t="s">
        <v>157</v>
      </c>
      <c r="E35" s="77" t="s">
        <v>447</v>
      </c>
      <c r="F35" s="78" t="s">
        <v>156</v>
      </c>
      <c r="G35" s="97">
        <v>39716</v>
      </c>
      <c r="H35" s="80">
        <f t="shared" si="3"/>
        <v>41541</v>
      </c>
      <c r="I35" s="50" t="s">
        <v>101</v>
      </c>
      <c r="J35" s="250">
        <v>2008</v>
      </c>
      <c r="K35" s="250" t="str">
        <f t="shared" si="1"/>
        <v>2008 MoU</v>
      </c>
    </row>
    <row r="36" spans="1:11" s="110" customFormat="1" ht="15.75" customHeight="1">
      <c r="A36" s="95">
        <f t="shared" si="2"/>
        <v>30</v>
      </c>
      <c r="B36" s="100" t="s">
        <v>50</v>
      </c>
      <c r="C36" s="96" t="s">
        <v>169</v>
      </c>
      <c r="D36" s="77" t="s">
        <v>171</v>
      </c>
      <c r="E36" s="98" t="s">
        <v>447</v>
      </c>
      <c r="F36" s="78" t="s">
        <v>170</v>
      </c>
      <c r="G36" s="97">
        <v>39757</v>
      </c>
      <c r="H36" s="80">
        <f t="shared" si="3"/>
        <v>41582</v>
      </c>
      <c r="I36" s="50" t="s">
        <v>101</v>
      </c>
      <c r="J36" s="250">
        <v>2008</v>
      </c>
      <c r="K36" s="250" t="str">
        <f t="shared" si="1"/>
        <v>2008 MoU</v>
      </c>
    </row>
    <row r="37" spans="1:11" ht="15.75" customHeight="1">
      <c r="A37" s="95">
        <f t="shared" si="2"/>
        <v>31</v>
      </c>
      <c r="B37" s="100" t="s">
        <v>50</v>
      </c>
      <c r="C37" s="96" t="s">
        <v>220</v>
      </c>
      <c r="D37" s="77" t="s">
        <v>221</v>
      </c>
      <c r="E37" s="98" t="s">
        <v>447</v>
      </c>
      <c r="F37" s="78"/>
      <c r="G37" s="97">
        <v>39882</v>
      </c>
      <c r="H37" s="80">
        <f t="shared" si="3"/>
        <v>41707</v>
      </c>
      <c r="I37" s="50" t="s">
        <v>101</v>
      </c>
      <c r="J37" s="51">
        <v>2009</v>
      </c>
      <c r="K37" s="51" t="str">
        <f t="shared" si="1"/>
        <v>2009 MoU</v>
      </c>
    </row>
    <row r="38" spans="1:11" ht="15.75" customHeight="1">
      <c r="A38" s="95">
        <f t="shared" si="2"/>
        <v>32</v>
      </c>
      <c r="B38" s="100" t="s">
        <v>50</v>
      </c>
      <c r="C38" s="96" t="s">
        <v>235</v>
      </c>
      <c r="D38" s="77" t="s">
        <v>236</v>
      </c>
      <c r="E38" s="98" t="s">
        <v>447</v>
      </c>
      <c r="F38" s="78"/>
      <c r="G38" s="97">
        <v>39895</v>
      </c>
      <c r="H38" s="80">
        <f t="shared" si="3"/>
        <v>41720</v>
      </c>
      <c r="I38" s="50" t="s">
        <v>101</v>
      </c>
      <c r="J38" s="51">
        <v>2009</v>
      </c>
      <c r="K38" s="51" t="str">
        <f t="shared" si="1"/>
        <v>2009 MoU</v>
      </c>
    </row>
    <row r="39" spans="1:11" ht="15.75" customHeight="1">
      <c r="A39" s="95">
        <f t="shared" si="2"/>
        <v>33</v>
      </c>
      <c r="B39" s="100" t="s">
        <v>50</v>
      </c>
      <c r="C39" s="96" t="s">
        <v>361</v>
      </c>
      <c r="D39" s="77" t="s">
        <v>319</v>
      </c>
      <c r="E39" s="98" t="s">
        <v>447</v>
      </c>
      <c r="F39" s="78" t="s">
        <v>320</v>
      </c>
      <c r="G39" s="97">
        <v>40066</v>
      </c>
      <c r="H39" s="80">
        <f t="shared" si="3"/>
        <v>41891</v>
      </c>
      <c r="I39" s="50" t="s">
        <v>101</v>
      </c>
      <c r="J39" s="51">
        <v>2009</v>
      </c>
      <c r="K39" s="51" t="str">
        <f t="shared" si="1"/>
        <v>2009 MoU</v>
      </c>
    </row>
    <row r="40" spans="1:11" ht="15.75" customHeight="1">
      <c r="A40" s="95">
        <f t="shared" si="2"/>
        <v>34</v>
      </c>
      <c r="B40" s="100" t="s">
        <v>50</v>
      </c>
      <c r="C40" s="96" t="s">
        <v>253</v>
      </c>
      <c r="D40" s="77" t="s">
        <v>254</v>
      </c>
      <c r="E40" s="98" t="s">
        <v>447</v>
      </c>
      <c r="F40" s="78" t="s">
        <v>255</v>
      </c>
      <c r="G40" s="97">
        <v>40063</v>
      </c>
      <c r="H40" s="80">
        <f t="shared" si="3"/>
        <v>41888</v>
      </c>
      <c r="I40" s="50" t="s">
        <v>101</v>
      </c>
      <c r="J40" s="51">
        <v>2009</v>
      </c>
      <c r="K40" s="51" t="str">
        <f t="shared" si="1"/>
        <v>2009 MoU</v>
      </c>
    </row>
    <row r="41" spans="1:11" ht="15.75" customHeight="1">
      <c r="A41" s="95">
        <f t="shared" si="2"/>
        <v>35</v>
      </c>
      <c r="B41" s="100" t="s">
        <v>50</v>
      </c>
      <c r="C41" s="96" t="s">
        <v>204</v>
      </c>
      <c r="D41" s="77" t="s">
        <v>205</v>
      </c>
      <c r="E41" s="98" t="s">
        <v>447</v>
      </c>
      <c r="F41" s="78" t="s">
        <v>389</v>
      </c>
      <c r="G41" s="97">
        <v>40063</v>
      </c>
      <c r="H41" s="80">
        <f t="shared" si="3"/>
        <v>41888</v>
      </c>
      <c r="I41" s="50" t="s">
        <v>101</v>
      </c>
      <c r="J41" s="51">
        <v>2009</v>
      </c>
      <c r="K41" s="51" t="str">
        <f t="shared" si="1"/>
        <v>2009 MoU</v>
      </c>
    </row>
    <row r="42" spans="1:11" ht="15.75" customHeight="1">
      <c r="A42" s="95">
        <f t="shared" si="2"/>
        <v>36</v>
      </c>
      <c r="B42" s="100" t="s">
        <v>50</v>
      </c>
      <c r="C42" s="96" t="s">
        <v>206</v>
      </c>
      <c r="D42" s="77" t="s">
        <v>207</v>
      </c>
      <c r="E42" s="98" t="s">
        <v>447</v>
      </c>
      <c r="F42" s="78" t="s">
        <v>208</v>
      </c>
      <c r="G42" s="97">
        <v>40066</v>
      </c>
      <c r="H42" s="80">
        <f t="shared" si="3"/>
        <v>41891</v>
      </c>
      <c r="I42" s="50" t="s">
        <v>101</v>
      </c>
      <c r="J42" s="51">
        <v>2009</v>
      </c>
      <c r="K42" s="51" t="str">
        <f t="shared" si="1"/>
        <v>2009 MoU</v>
      </c>
    </row>
    <row r="43" spans="1:11" ht="15.75" customHeight="1">
      <c r="A43" s="95">
        <f t="shared" si="2"/>
        <v>37</v>
      </c>
      <c r="B43" s="100" t="s">
        <v>50</v>
      </c>
      <c r="C43" s="96" t="s">
        <v>124</v>
      </c>
      <c r="D43" s="77" t="s">
        <v>125</v>
      </c>
      <c r="E43" s="98" t="s">
        <v>447</v>
      </c>
      <c r="F43" s="78" t="s">
        <v>126</v>
      </c>
      <c r="G43" s="97">
        <v>40058</v>
      </c>
      <c r="H43" s="80">
        <f t="shared" si="3"/>
        <v>41883</v>
      </c>
      <c r="I43" s="50" t="s">
        <v>101</v>
      </c>
      <c r="J43" s="51">
        <v>2009</v>
      </c>
      <c r="K43" s="51" t="str">
        <f t="shared" si="1"/>
        <v>2009 MoU</v>
      </c>
    </row>
    <row r="44" spans="1:11" ht="15.75" customHeight="1">
      <c r="A44" s="95">
        <f t="shared" si="2"/>
        <v>38</v>
      </c>
      <c r="B44" s="100" t="s">
        <v>50</v>
      </c>
      <c r="C44" s="96" t="s">
        <v>41</v>
      </c>
      <c r="D44" s="77" t="s">
        <v>42</v>
      </c>
      <c r="E44" s="77" t="s">
        <v>447</v>
      </c>
      <c r="F44" s="78"/>
      <c r="G44" s="97">
        <v>39710</v>
      </c>
      <c r="H44" s="80">
        <f t="shared" si="3"/>
        <v>41535</v>
      </c>
      <c r="I44" s="50" t="s">
        <v>101</v>
      </c>
      <c r="J44" s="51">
        <v>2008</v>
      </c>
      <c r="K44" s="51" t="str">
        <f t="shared" si="1"/>
        <v>2008 MoU</v>
      </c>
    </row>
    <row r="45" spans="1:11" ht="15.75" customHeight="1">
      <c r="A45" s="95">
        <f t="shared" si="2"/>
        <v>39</v>
      </c>
      <c r="B45" s="100" t="s">
        <v>50</v>
      </c>
      <c r="C45" s="96" t="s">
        <v>570</v>
      </c>
      <c r="D45" s="77" t="s">
        <v>571</v>
      </c>
      <c r="E45" s="77" t="s">
        <v>447</v>
      </c>
      <c r="F45" s="78"/>
      <c r="G45" s="97">
        <v>40081</v>
      </c>
      <c r="H45" s="80">
        <f>+G45+(365*5)</f>
        <v>41906</v>
      </c>
      <c r="I45" s="50" t="s">
        <v>101</v>
      </c>
      <c r="J45" s="51">
        <v>2009</v>
      </c>
      <c r="K45" s="51" t="str">
        <f t="shared" si="1"/>
        <v>2009 MoU</v>
      </c>
    </row>
    <row r="46" spans="1:11" ht="15.75" customHeight="1">
      <c r="A46" s="95">
        <f t="shared" si="2"/>
        <v>40</v>
      </c>
      <c r="B46" s="100" t="s">
        <v>50</v>
      </c>
      <c r="C46" s="96" t="s">
        <v>480</v>
      </c>
      <c r="D46" s="77" t="s">
        <v>481</v>
      </c>
      <c r="E46" s="77" t="s">
        <v>447</v>
      </c>
      <c r="F46" s="78" t="s">
        <v>482</v>
      </c>
      <c r="G46" s="80">
        <v>40367</v>
      </c>
      <c r="H46" s="80">
        <f>+G46+(365*2)</f>
        <v>41097</v>
      </c>
      <c r="I46" s="50" t="s">
        <v>101</v>
      </c>
      <c r="J46" s="51">
        <v>2010</v>
      </c>
      <c r="K46" s="51" t="str">
        <f t="shared" si="1"/>
        <v>2010 MoU</v>
      </c>
    </row>
    <row r="47" spans="1:11" ht="15.75" customHeight="1">
      <c r="A47" s="95">
        <f t="shared" si="2"/>
        <v>41</v>
      </c>
      <c r="B47" s="100" t="s">
        <v>50</v>
      </c>
      <c r="C47" s="96" t="s">
        <v>356</v>
      </c>
      <c r="D47" s="77" t="s">
        <v>357</v>
      </c>
      <c r="E47" s="77" t="s">
        <v>447</v>
      </c>
      <c r="F47" s="78" t="s">
        <v>358</v>
      </c>
      <c r="G47" s="80">
        <v>40358</v>
      </c>
      <c r="H47" s="80">
        <f>+G47+(365*3)</f>
        <v>41453</v>
      </c>
      <c r="I47" s="50" t="s">
        <v>101</v>
      </c>
      <c r="J47" s="51">
        <v>2010</v>
      </c>
      <c r="K47" s="51" t="str">
        <f t="shared" si="1"/>
        <v>2010 MoU</v>
      </c>
    </row>
    <row r="48" spans="1:11" ht="15.75" customHeight="1">
      <c r="A48" s="95">
        <f t="shared" si="2"/>
        <v>42</v>
      </c>
      <c r="B48" s="100" t="s">
        <v>50</v>
      </c>
      <c r="C48" s="96" t="s">
        <v>466</v>
      </c>
      <c r="D48" s="77" t="s">
        <v>467</v>
      </c>
      <c r="E48" s="77" t="s">
        <v>447</v>
      </c>
      <c r="F48" s="78"/>
      <c r="G48" s="80">
        <v>40458</v>
      </c>
      <c r="H48" s="80">
        <f>+G48+(365*5)</f>
        <v>42283</v>
      </c>
      <c r="I48" s="50" t="s">
        <v>101</v>
      </c>
      <c r="J48" s="51">
        <v>2010</v>
      </c>
      <c r="K48" s="51" t="str">
        <f t="shared" si="1"/>
        <v>2010 MoU</v>
      </c>
    </row>
    <row r="49" spans="1:11" ht="15.75" customHeight="1">
      <c r="A49" s="95">
        <f t="shared" si="2"/>
        <v>43</v>
      </c>
      <c r="B49" s="100" t="s">
        <v>50</v>
      </c>
      <c r="C49" s="96" t="s">
        <v>274</v>
      </c>
      <c r="D49" s="77" t="s">
        <v>275</v>
      </c>
      <c r="E49" s="77" t="s">
        <v>447</v>
      </c>
      <c r="F49" s="78" t="s">
        <v>276</v>
      </c>
      <c r="G49" s="80">
        <v>40497</v>
      </c>
      <c r="H49" s="80">
        <f>+G49+(365*5)</f>
        <v>42322</v>
      </c>
      <c r="I49" s="50" t="s">
        <v>101</v>
      </c>
      <c r="J49" s="51">
        <v>2010</v>
      </c>
      <c r="K49" s="51" t="str">
        <f t="shared" si="1"/>
        <v>2010 MoU</v>
      </c>
    </row>
    <row r="50" spans="1:11" ht="15.75" customHeight="1">
      <c r="A50" s="95">
        <f t="shared" si="2"/>
        <v>44</v>
      </c>
      <c r="B50" s="100" t="s">
        <v>50</v>
      </c>
      <c r="C50" s="96" t="s">
        <v>161</v>
      </c>
      <c r="D50" s="77" t="s">
        <v>162</v>
      </c>
      <c r="E50" s="77" t="s">
        <v>447</v>
      </c>
      <c r="F50" s="78" t="s">
        <v>163</v>
      </c>
      <c r="G50" s="80">
        <v>40484</v>
      </c>
      <c r="H50" s="80">
        <f>+G50+(365*5)</f>
        <v>42309</v>
      </c>
      <c r="I50" s="50" t="s">
        <v>576</v>
      </c>
      <c r="J50" s="51">
        <v>2010</v>
      </c>
      <c r="K50" s="51" t="str">
        <f t="shared" si="1"/>
        <v>2010 MoU</v>
      </c>
    </row>
    <row r="51" spans="1:11" ht="15.75" customHeight="1">
      <c r="A51" s="95">
        <f t="shared" si="2"/>
        <v>45</v>
      </c>
      <c r="B51" s="100" t="s">
        <v>50</v>
      </c>
      <c r="C51" s="96" t="s">
        <v>159</v>
      </c>
      <c r="D51" s="77" t="s">
        <v>160</v>
      </c>
      <c r="E51" s="77" t="s">
        <v>447</v>
      </c>
      <c r="F51" s="78"/>
      <c r="G51" s="80">
        <v>40500</v>
      </c>
      <c r="H51" s="80">
        <f>+G51+(365*5)</f>
        <v>42325</v>
      </c>
      <c r="I51" s="50" t="s">
        <v>101</v>
      </c>
      <c r="J51" s="51">
        <v>2010</v>
      </c>
      <c r="K51" s="51" t="str">
        <f t="shared" si="1"/>
        <v>2010 MoU</v>
      </c>
    </row>
    <row r="52" spans="1:11" ht="15.75" customHeight="1">
      <c r="A52" s="95">
        <f t="shared" si="2"/>
        <v>46</v>
      </c>
      <c r="B52" s="100" t="s">
        <v>50</v>
      </c>
      <c r="C52" s="96" t="s">
        <v>547</v>
      </c>
      <c r="D52" s="77" t="s">
        <v>505</v>
      </c>
      <c r="E52" s="77" t="s">
        <v>447</v>
      </c>
      <c r="F52" s="78" t="s">
        <v>506</v>
      </c>
      <c r="G52" s="80">
        <v>40476</v>
      </c>
      <c r="H52" s="80">
        <f>+G52+(365*5)</f>
        <v>42301</v>
      </c>
      <c r="I52" s="50" t="s">
        <v>101</v>
      </c>
      <c r="J52" s="51">
        <v>2010</v>
      </c>
      <c r="K52" s="51" t="str">
        <f t="shared" si="1"/>
        <v>2010 MoU</v>
      </c>
    </row>
    <row r="53" spans="1:11" ht="15.75" customHeight="1">
      <c r="A53" s="95">
        <f t="shared" si="2"/>
        <v>47</v>
      </c>
      <c r="B53" s="100" t="s">
        <v>168</v>
      </c>
      <c r="C53" s="111" t="s">
        <v>117</v>
      </c>
      <c r="D53" s="112" t="s">
        <v>61</v>
      </c>
      <c r="E53" s="110" t="s">
        <v>447</v>
      </c>
      <c r="F53" s="113" t="s">
        <v>396</v>
      </c>
      <c r="G53" s="97">
        <v>39682</v>
      </c>
      <c r="H53" s="80">
        <f>+G53+(365*2)</f>
        <v>40412</v>
      </c>
      <c r="I53" s="50" t="s">
        <v>118</v>
      </c>
      <c r="J53" s="51">
        <v>2008</v>
      </c>
      <c r="K53" s="51" t="str">
        <f>+J53&amp;" "&amp;B53</f>
        <v>2008 PKS</v>
      </c>
    </row>
    <row r="54" spans="1:11" ht="15.75" customHeight="1">
      <c r="A54" s="95">
        <f t="shared" si="2"/>
        <v>48</v>
      </c>
      <c r="B54" s="100" t="s">
        <v>168</v>
      </c>
      <c r="C54" s="111" t="s">
        <v>117</v>
      </c>
      <c r="D54" s="112" t="s">
        <v>540</v>
      </c>
      <c r="E54" s="110" t="s">
        <v>447</v>
      </c>
      <c r="F54" s="113" t="s">
        <v>541</v>
      </c>
      <c r="G54" s="97">
        <v>39567</v>
      </c>
      <c r="H54" s="80"/>
      <c r="I54" s="50" t="s">
        <v>542</v>
      </c>
      <c r="J54" s="51">
        <v>2008</v>
      </c>
      <c r="K54" s="51" t="str">
        <f>+J54&amp;" "&amp;B54</f>
        <v>2008 PKS</v>
      </c>
    </row>
    <row r="55" spans="1:11" ht="15.75" customHeight="1">
      <c r="A55" s="95">
        <f t="shared" si="2"/>
        <v>49</v>
      </c>
      <c r="B55" s="100" t="s">
        <v>168</v>
      </c>
      <c r="C55" s="111" t="s">
        <v>117</v>
      </c>
      <c r="D55" s="112" t="s">
        <v>8</v>
      </c>
      <c r="E55" s="110" t="s">
        <v>447</v>
      </c>
      <c r="F55" s="113" t="s">
        <v>9</v>
      </c>
      <c r="G55" s="97">
        <v>40582</v>
      </c>
      <c r="H55" s="80">
        <f>+G55+(365*1)</f>
        <v>40947</v>
      </c>
      <c r="I55" s="50" t="s">
        <v>2</v>
      </c>
      <c r="J55" s="51">
        <v>2011</v>
      </c>
      <c r="K55" s="51" t="str">
        <f>+J55&amp;" "&amp;B55</f>
        <v>2011 PKS</v>
      </c>
    </row>
    <row r="56" spans="1:11" ht="18" customHeight="1">
      <c r="A56" s="95">
        <f t="shared" si="2"/>
        <v>50</v>
      </c>
      <c r="B56" s="114" t="s">
        <v>50</v>
      </c>
      <c r="C56" s="96" t="s">
        <v>536</v>
      </c>
      <c r="D56" s="115" t="s">
        <v>538</v>
      </c>
      <c r="E56" s="116" t="s">
        <v>447</v>
      </c>
      <c r="F56" s="76" t="s">
        <v>537</v>
      </c>
      <c r="G56" s="117">
        <v>40197</v>
      </c>
      <c r="H56" s="118">
        <f aca="true" t="shared" si="4" ref="H56:H69">+G56+(365*5)</f>
        <v>42022</v>
      </c>
      <c r="I56" s="96" t="s">
        <v>101</v>
      </c>
      <c r="J56" s="51">
        <v>2010</v>
      </c>
      <c r="K56" s="51" t="str">
        <f aca="true" t="shared" si="5" ref="K56:K103">+J56&amp;" "&amp;B56</f>
        <v>2010 MoU</v>
      </c>
    </row>
    <row r="57" spans="1:11" ht="12">
      <c r="A57" s="95">
        <f t="shared" si="2"/>
        <v>51</v>
      </c>
      <c r="B57" s="100" t="s">
        <v>168</v>
      </c>
      <c r="C57" s="46" t="s">
        <v>451</v>
      </c>
      <c r="D57" s="110" t="s">
        <v>452</v>
      </c>
      <c r="E57" s="110" t="s">
        <v>447</v>
      </c>
      <c r="F57" s="113" t="s">
        <v>453</v>
      </c>
      <c r="G57" s="119" t="s">
        <v>1009</v>
      </c>
      <c r="H57" s="80">
        <f t="shared" si="4"/>
        <v>41617</v>
      </c>
      <c r="I57" s="50" t="s">
        <v>101</v>
      </c>
      <c r="J57" s="51">
        <v>2008</v>
      </c>
      <c r="K57" s="51" t="str">
        <f t="shared" si="5"/>
        <v>2008 PKS</v>
      </c>
    </row>
    <row r="58" spans="1:11" ht="28.5" customHeight="1">
      <c r="A58" s="95">
        <f t="shared" si="2"/>
        <v>52</v>
      </c>
      <c r="B58" s="120" t="s">
        <v>168</v>
      </c>
      <c r="C58" s="96" t="s">
        <v>575</v>
      </c>
      <c r="D58" s="115" t="s">
        <v>813</v>
      </c>
      <c r="E58" s="116" t="s">
        <v>447</v>
      </c>
      <c r="F58" s="76" t="s">
        <v>814</v>
      </c>
      <c r="G58" s="117">
        <v>40512</v>
      </c>
      <c r="H58" s="80">
        <f t="shared" si="4"/>
        <v>42337</v>
      </c>
      <c r="I58" s="96" t="s">
        <v>815</v>
      </c>
      <c r="J58" s="51">
        <v>2010</v>
      </c>
      <c r="K58" s="51" t="str">
        <f t="shared" si="5"/>
        <v>2010 PKS</v>
      </c>
    </row>
    <row r="59" spans="1:11" ht="16.5" customHeight="1">
      <c r="A59" s="95">
        <f t="shared" si="2"/>
        <v>53</v>
      </c>
      <c r="B59" s="114" t="s">
        <v>50</v>
      </c>
      <c r="C59" s="96" t="s">
        <v>577</v>
      </c>
      <c r="D59" s="115" t="s">
        <v>29</v>
      </c>
      <c r="E59" s="116" t="s">
        <v>447</v>
      </c>
      <c r="F59" s="76" t="s">
        <v>579</v>
      </c>
      <c r="G59" s="117">
        <v>39128</v>
      </c>
      <c r="H59" s="118">
        <f t="shared" si="4"/>
        <v>40953</v>
      </c>
      <c r="I59" s="96" t="s">
        <v>101</v>
      </c>
      <c r="J59" s="51">
        <v>2007</v>
      </c>
      <c r="K59" s="51" t="str">
        <f t="shared" si="5"/>
        <v>2007 MoU</v>
      </c>
    </row>
    <row r="60" spans="1:11" ht="13.5" customHeight="1">
      <c r="A60" s="95">
        <f t="shared" si="2"/>
        <v>54</v>
      </c>
      <c r="B60" s="114" t="s">
        <v>168</v>
      </c>
      <c r="C60" s="96" t="s">
        <v>577</v>
      </c>
      <c r="D60" s="115" t="s">
        <v>29</v>
      </c>
      <c r="E60" s="121" t="s">
        <v>447</v>
      </c>
      <c r="F60" s="76" t="s">
        <v>578</v>
      </c>
      <c r="G60" s="117">
        <v>39128</v>
      </c>
      <c r="H60" s="118">
        <f t="shared" si="4"/>
        <v>40953</v>
      </c>
      <c r="I60" s="96" t="s">
        <v>115</v>
      </c>
      <c r="J60" s="51">
        <v>2007</v>
      </c>
      <c r="K60" s="51" t="str">
        <f t="shared" si="5"/>
        <v>2007 PKS</v>
      </c>
    </row>
    <row r="61" spans="1:11" ht="12">
      <c r="A61" s="95">
        <f t="shared" si="2"/>
        <v>55</v>
      </c>
      <c r="B61" s="114" t="s">
        <v>50</v>
      </c>
      <c r="C61" s="96" t="s">
        <v>129</v>
      </c>
      <c r="D61" s="115" t="s">
        <v>30</v>
      </c>
      <c r="E61" s="116" t="s">
        <v>447</v>
      </c>
      <c r="F61" s="76" t="s">
        <v>524</v>
      </c>
      <c r="G61" s="117">
        <v>39127</v>
      </c>
      <c r="H61" s="118">
        <f t="shared" si="4"/>
        <v>40952</v>
      </c>
      <c r="I61" s="96" t="s">
        <v>101</v>
      </c>
      <c r="J61" s="51">
        <v>2007</v>
      </c>
      <c r="K61" s="51" t="str">
        <f t="shared" si="5"/>
        <v>2007 MoU</v>
      </c>
    </row>
    <row r="62" spans="1:11" ht="24">
      <c r="A62" s="95">
        <f t="shared" si="2"/>
        <v>56</v>
      </c>
      <c r="B62" s="114" t="s">
        <v>50</v>
      </c>
      <c r="C62" s="96" t="s">
        <v>580</v>
      </c>
      <c r="D62" s="115" t="s">
        <v>525</v>
      </c>
      <c r="E62" s="116" t="s">
        <v>447</v>
      </c>
      <c r="F62" s="76" t="s">
        <v>367</v>
      </c>
      <c r="G62" s="117">
        <v>39261</v>
      </c>
      <c r="H62" s="118">
        <f t="shared" si="4"/>
        <v>41086</v>
      </c>
      <c r="I62" s="96" t="s">
        <v>101</v>
      </c>
      <c r="J62" s="51">
        <v>2007</v>
      </c>
      <c r="K62" s="51" t="str">
        <f t="shared" si="5"/>
        <v>2007 MoU</v>
      </c>
    </row>
    <row r="63" spans="1:11" ht="12">
      <c r="A63" s="95">
        <f t="shared" si="2"/>
        <v>57</v>
      </c>
      <c r="B63" s="114" t="s">
        <v>50</v>
      </c>
      <c r="C63" s="96" t="s">
        <v>368</v>
      </c>
      <c r="D63" s="115" t="s">
        <v>526</v>
      </c>
      <c r="E63" s="116" t="s">
        <v>447</v>
      </c>
      <c r="F63" s="76" t="s">
        <v>369</v>
      </c>
      <c r="G63" s="117">
        <v>39304</v>
      </c>
      <c r="H63" s="118">
        <f t="shared" si="4"/>
        <v>41129</v>
      </c>
      <c r="I63" s="96" t="s">
        <v>101</v>
      </c>
      <c r="J63" s="51">
        <v>2007</v>
      </c>
      <c r="K63" s="51" t="str">
        <f t="shared" si="5"/>
        <v>2007 MoU</v>
      </c>
    </row>
    <row r="64" spans="1:11" ht="12">
      <c r="A64" s="95">
        <f t="shared" si="2"/>
        <v>58</v>
      </c>
      <c r="B64" s="122" t="s">
        <v>50</v>
      </c>
      <c r="C64" s="104" t="s">
        <v>121</v>
      </c>
      <c r="D64" s="123" t="s">
        <v>31</v>
      </c>
      <c r="E64" s="124" t="s">
        <v>447</v>
      </c>
      <c r="F64" s="125" t="s">
        <v>527</v>
      </c>
      <c r="G64" s="126">
        <v>39303</v>
      </c>
      <c r="H64" s="127">
        <f t="shared" si="4"/>
        <v>41128</v>
      </c>
      <c r="I64" s="104" t="s">
        <v>101</v>
      </c>
      <c r="J64" s="51">
        <v>2007</v>
      </c>
      <c r="K64" s="51" t="str">
        <f t="shared" si="5"/>
        <v>2007 MoU</v>
      </c>
    </row>
    <row r="65" spans="1:11" ht="18" customHeight="1">
      <c r="A65" s="95">
        <f t="shared" si="2"/>
        <v>59</v>
      </c>
      <c r="B65" s="128" t="s">
        <v>168</v>
      </c>
      <c r="C65" s="88" t="s">
        <v>519</v>
      </c>
      <c r="D65" s="129" t="s">
        <v>130</v>
      </c>
      <c r="E65" s="130" t="s">
        <v>447</v>
      </c>
      <c r="F65" s="131" t="s">
        <v>172</v>
      </c>
      <c r="G65" s="132">
        <v>39303</v>
      </c>
      <c r="H65" s="133">
        <f t="shared" si="4"/>
        <v>41128</v>
      </c>
      <c r="I65" s="88" t="s">
        <v>120</v>
      </c>
      <c r="J65" s="51">
        <v>2007</v>
      </c>
      <c r="K65" s="51" t="str">
        <f t="shared" si="5"/>
        <v>2007 PKS</v>
      </c>
    </row>
    <row r="66" spans="1:11" ht="33.75" customHeight="1">
      <c r="A66" s="95">
        <f t="shared" si="2"/>
        <v>60</v>
      </c>
      <c r="B66" s="100" t="s">
        <v>50</v>
      </c>
      <c r="C66" s="96" t="s">
        <v>370</v>
      </c>
      <c r="D66" s="112" t="s">
        <v>528</v>
      </c>
      <c r="E66" s="110" t="s">
        <v>447</v>
      </c>
      <c r="F66" s="113" t="s">
        <v>371</v>
      </c>
      <c r="G66" s="97">
        <v>39310</v>
      </c>
      <c r="H66" s="80">
        <f t="shared" si="4"/>
        <v>41135</v>
      </c>
      <c r="I66" s="50" t="s">
        <v>119</v>
      </c>
      <c r="J66" s="51">
        <v>2007</v>
      </c>
      <c r="K66" s="51" t="str">
        <f t="shared" si="5"/>
        <v>2007 MoU</v>
      </c>
    </row>
    <row r="67" spans="1:11" ht="33.75" customHeight="1">
      <c r="A67" s="95">
        <f t="shared" si="2"/>
        <v>61</v>
      </c>
      <c r="B67" s="100" t="s">
        <v>168</v>
      </c>
      <c r="C67" s="96" t="s">
        <v>370</v>
      </c>
      <c r="D67" s="112" t="s">
        <v>534</v>
      </c>
      <c r="E67" s="110" t="s">
        <v>447</v>
      </c>
      <c r="F67" s="113" t="s">
        <v>535</v>
      </c>
      <c r="G67" s="97">
        <v>39310</v>
      </c>
      <c r="H67" s="80">
        <f t="shared" si="4"/>
        <v>41135</v>
      </c>
      <c r="I67" s="50" t="s">
        <v>539</v>
      </c>
      <c r="J67" s="51">
        <v>2007</v>
      </c>
      <c r="K67" s="51" t="str">
        <f t="shared" si="5"/>
        <v>2007 PKS</v>
      </c>
    </row>
    <row r="68" spans="1:11" ht="18" customHeight="1">
      <c r="A68" s="95">
        <f t="shared" si="2"/>
        <v>62</v>
      </c>
      <c r="B68" s="100" t="s">
        <v>168</v>
      </c>
      <c r="C68" s="96" t="s">
        <v>183</v>
      </c>
      <c r="D68" s="112" t="s">
        <v>230</v>
      </c>
      <c r="E68" s="110" t="s">
        <v>447</v>
      </c>
      <c r="F68" s="113" t="s">
        <v>231</v>
      </c>
      <c r="G68" s="97">
        <v>39951</v>
      </c>
      <c r="H68" s="80">
        <f t="shared" si="4"/>
        <v>41776</v>
      </c>
      <c r="I68" s="50" t="s">
        <v>116</v>
      </c>
      <c r="J68" s="51">
        <v>2009</v>
      </c>
      <c r="K68" s="51" t="str">
        <f t="shared" si="5"/>
        <v>2009 PKS</v>
      </c>
    </row>
    <row r="69" spans="1:11" ht="33.75" customHeight="1">
      <c r="A69" s="95">
        <f t="shared" si="2"/>
        <v>63</v>
      </c>
      <c r="B69" s="100" t="s">
        <v>168</v>
      </c>
      <c r="C69" s="96" t="s">
        <v>183</v>
      </c>
      <c r="D69" s="112" t="s">
        <v>232</v>
      </c>
      <c r="E69" s="110" t="s">
        <v>447</v>
      </c>
      <c r="F69" s="113" t="s">
        <v>233</v>
      </c>
      <c r="G69" s="97">
        <v>39951</v>
      </c>
      <c r="H69" s="80">
        <f t="shared" si="4"/>
        <v>41776</v>
      </c>
      <c r="I69" s="50" t="s">
        <v>234</v>
      </c>
      <c r="J69" s="51">
        <v>2009</v>
      </c>
      <c r="K69" s="51" t="str">
        <f t="shared" si="5"/>
        <v>2009 PKS</v>
      </c>
    </row>
    <row r="70" spans="1:11" ht="12">
      <c r="A70" s="95">
        <f t="shared" si="2"/>
        <v>64</v>
      </c>
      <c r="B70" s="100" t="s">
        <v>168</v>
      </c>
      <c r="C70" s="96" t="s">
        <v>183</v>
      </c>
      <c r="D70" s="112" t="s">
        <v>4</v>
      </c>
      <c r="E70" s="110" t="s">
        <v>447</v>
      </c>
      <c r="F70" s="113" t="s">
        <v>5</v>
      </c>
      <c r="G70" s="97">
        <v>40582</v>
      </c>
      <c r="H70" s="80">
        <f>+G70+(365*1)</f>
        <v>40947</v>
      </c>
      <c r="I70" s="50" t="s">
        <v>3</v>
      </c>
      <c r="J70" s="51">
        <v>2011</v>
      </c>
      <c r="K70" s="51" t="str">
        <f t="shared" si="5"/>
        <v>2011 PKS</v>
      </c>
    </row>
    <row r="71" spans="1:11" ht="36">
      <c r="A71" s="95">
        <f t="shared" si="2"/>
        <v>65</v>
      </c>
      <c r="B71" s="100" t="s">
        <v>168</v>
      </c>
      <c r="C71" s="96" t="s">
        <v>183</v>
      </c>
      <c r="D71" s="112" t="s">
        <v>791</v>
      </c>
      <c r="E71" s="110" t="s">
        <v>447</v>
      </c>
      <c r="F71" s="113" t="s">
        <v>792</v>
      </c>
      <c r="G71" s="97">
        <v>40792</v>
      </c>
      <c r="H71" s="80">
        <f>+G71+(365*1)</f>
        <v>41157</v>
      </c>
      <c r="I71" s="50" t="s">
        <v>1018</v>
      </c>
      <c r="J71" s="51">
        <v>2011</v>
      </c>
      <c r="K71" s="51" t="str">
        <f t="shared" si="5"/>
        <v>2011 PKS</v>
      </c>
    </row>
    <row r="72" spans="1:11" ht="12">
      <c r="A72" s="95">
        <f t="shared" si="2"/>
        <v>66</v>
      </c>
      <c r="B72" s="100" t="s">
        <v>50</v>
      </c>
      <c r="C72" s="96" t="s">
        <v>372</v>
      </c>
      <c r="D72" s="112" t="s">
        <v>32</v>
      </c>
      <c r="E72" s="110" t="s">
        <v>447</v>
      </c>
      <c r="F72" s="113" t="s">
        <v>529</v>
      </c>
      <c r="G72" s="97">
        <v>39331</v>
      </c>
      <c r="H72" s="80">
        <f>+G72+(365*5)</f>
        <v>41156</v>
      </c>
      <c r="I72" s="96" t="s">
        <v>101</v>
      </c>
      <c r="J72" s="51">
        <v>2007</v>
      </c>
      <c r="K72" s="51" t="str">
        <f t="shared" si="5"/>
        <v>2007 MoU</v>
      </c>
    </row>
    <row r="73" spans="1:11" ht="24">
      <c r="A73" s="95">
        <f aca="true" t="shared" si="6" ref="A73:A136">+A72+1</f>
        <v>67</v>
      </c>
      <c r="B73" s="100" t="s">
        <v>168</v>
      </c>
      <c r="C73" s="96" t="s">
        <v>520</v>
      </c>
      <c r="D73" s="112" t="s">
        <v>522</v>
      </c>
      <c r="E73" s="110" t="s">
        <v>447</v>
      </c>
      <c r="F73" s="113" t="s">
        <v>521</v>
      </c>
      <c r="G73" s="97">
        <v>39331</v>
      </c>
      <c r="H73" s="80">
        <f>+G73+(365*5)</f>
        <v>41156</v>
      </c>
      <c r="I73" s="50" t="s">
        <v>122</v>
      </c>
      <c r="J73" s="51">
        <v>2007</v>
      </c>
      <c r="K73" s="51" t="str">
        <f t="shared" si="5"/>
        <v>2007 PKS</v>
      </c>
    </row>
    <row r="74" spans="1:11" ht="24">
      <c r="A74" s="95">
        <f t="shared" si="6"/>
        <v>68</v>
      </c>
      <c r="B74" s="100" t="s">
        <v>50</v>
      </c>
      <c r="C74" s="96" t="s">
        <v>123</v>
      </c>
      <c r="D74" s="112" t="s">
        <v>33</v>
      </c>
      <c r="E74" s="110" t="s">
        <v>447</v>
      </c>
      <c r="F74" s="113" t="s">
        <v>530</v>
      </c>
      <c r="G74" s="97">
        <v>39197</v>
      </c>
      <c r="H74" s="80">
        <f>+G74+(365*5)</f>
        <v>41022</v>
      </c>
      <c r="I74" s="50" t="s">
        <v>127</v>
      </c>
      <c r="J74" s="51">
        <v>2007</v>
      </c>
      <c r="K74" s="51" t="str">
        <f t="shared" si="5"/>
        <v>2007 MoU</v>
      </c>
    </row>
    <row r="75" spans="1:11" ht="12">
      <c r="A75" s="95">
        <f t="shared" si="6"/>
        <v>69</v>
      </c>
      <c r="B75" s="100" t="s">
        <v>50</v>
      </c>
      <c r="C75" s="96" t="s">
        <v>583</v>
      </c>
      <c r="D75" s="112" t="s">
        <v>34</v>
      </c>
      <c r="E75" s="110" t="s">
        <v>447</v>
      </c>
      <c r="F75" s="113" t="s">
        <v>531</v>
      </c>
      <c r="G75" s="97">
        <v>39384</v>
      </c>
      <c r="H75" s="97">
        <f>+G75+(365*5)</f>
        <v>41209</v>
      </c>
      <c r="I75" s="96" t="s">
        <v>101</v>
      </c>
      <c r="J75" s="51">
        <v>2007</v>
      </c>
      <c r="K75" s="51" t="str">
        <f t="shared" si="5"/>
        <v>2007 MoU</v>
      </c>
    </row>
    <row r="76" spans="1:11" ht="12">
      <c r="A76" s="95">
        <f t="shared" si="6"/>
        <v>70</v>
      </c>
      <c r="B76" s="100" t="s">
        <v>168</v>
      </c>
      <c r="C76" s="96" t="s">
        <v>374</v>
      </c>
      <c r="D76" s="112" t="s">
        <v>36</v>
      </c>
      <c r="E76" s="110" t="s">
        <v>447</v>
      </c>
      <c r="F76" s="113" t="s">
        <v>523</v>
      </c>
      <c r="G76" s="97">
        <v>39323</v>
      </c>
      <c r="H76" s="97">
        <f>+G76+(365*5)</f>
        <v>41148</v>
      </c>
      <c r="I76" s="50" t="s">
        <v>120</v>
      </c>
      <c r="J76" s="51">
        <v>2007</v>
      </c>
      <c r="K76" s="51" t="str">
        <f t="shared" si="5"/>
        <v>2007 PKS</v>
      </c>
    </row>
    <row r="77" spans="1:11" ht="12">
      <c r="A77" s="95">
        <f t="shared" si="6"/>
        <v>71</v>
      </c>
      <c r="B77" s="100" t="s">
        <v>50</v>
      </c>
      <c r="C77" s="96" t="s">
        <v>581</v>
      </c>
      <c r="D77" s="112"/>
      <c r="E77" s="110"/>
      <c r="F77" s="113"/>
      <c r="G77" s="97" t="s">
        <v>103</v>
      </c>
      <c r="H77" s="97" t="s">
        <v>104</v>
      </c>
      <c r="I77" s="96" t="s">
        <v>101</v>
      </c>
      <c r="J77" s="51">
        <v>1963</v>
      </c>
      <c r="K77" s="51" t="str">
        <f t="shared" si="5"/>
        <v>1963 MoU</v>
      </c>
    </row>
    <row r="78" spans="1:11" ht="24">
      <c r="A78" s="95">
        <f t="shared" si="6"/>
        <v>72</v>
      </c>
      <c r="B78" s="120" t="s">
        <v>238</v>
      </c>
      <c r="C78" s="96" t="s">
        <v>581</v>
      </c>
      <c r="D78" s="134">
        <v>5</v>
      </c>
      <c r="E78" s="110"/>
      <c r="F78" s="134"/>
      <c r="G78" s="97">
        <v>33639</v>
      </c>
      <c r="H78" s="97">
        <v>40943</v>
      </c>
      <c r="I78" s="78" t="s">
        <v>582</v>
      </c>
      <c r="J78" s="51">
        <v>1992</v>
      </c>
      <c r="K78" s="51" t="str">
        <f t="shared" si="5"/>
        <v>1992 ADD</v>
      </c>
    </row>
    <row r="79" spans="1:11" ht="36">
      <c r="A79" s="95">
        <f t="shared" si="6"/>
        <v>73</v>
      </c>
      <c r="B79" s="120" t="s">
        <v>168</v>
      </c>
      <c r="C79" s="96" t="s">
        <v>581</v>
      </c>
      <c r="D79" s="134"/>
      <c r="E79" s="110"/>
      <c r="F79" s="134"/>
      <c r="G79" s="97">
        <v>38723</v>
      </c>
      <c r="H79" s="97">
        <f>+G79+(365*30)</f>
        <v>49673</v>
      </c>
      <c r="I79" s="78" t="s">
        <v>19</v>
      </c>
      <c r="J79" s="51">
        <v>2006</v>
      </c>
      <c r="K79" s="51" t="str">
        <f t="shared" si="5"/>
        <v>2006 PKS</v>
      </c>
    </row>
    <row r="80" spans="1:11" ht="36">
      <c r="A80" s="95">
        <f t="shared" si="6"/>
        <v>74</v>
      </c>
      <c r="B80" s="100" t="s">
        <v>168</v>
      </c>
      <c r="C80" s="96" t="s">
        <v>581</v>
      </c>
      <c r="D80" s="112" t="s">
        <v>191</v>
      </c>
      <c r="E80" s="110" t="s">
        <v>447</v>
      </c>
      <c r="F80" s="113" t="s">
        <v>192</v>
      </c>
      <c r="G80" s="97">
        <v>40329</v>
      </c>
      <c r="H80" s="80">
        <f>+G80+(364*5)</f>
        <v>42149</v>
      </c>
      <c r="I80" s="50" t="s">
        <v>193</v>
      </c>
      <c r="J80" s="51">
        <v>2010</v>
      </c>
      <c r="K80" s="51" t="str">
        <f t="shared" si="5"/>
        <v>2010 PKS</v>
      </c>
    </row>
    <row r="81" spans="1:11" ht="12">
      <c r="A81" s="95">
        <f t="shared" si="6"/>
        <v>75</v>
      </c>
      <c r="B81" s="100" t="s">
        <v>168</v>
      </c>
      <c r="C81" s="96" t="s">
        <v>581</v>
      </c>
      <c r="D81" s="112" t="s">
        <v>0</v>
      </c>
      <c r="E81" s="110" t="s">
        <v>447</v>
      </c>
      <c r="F81" s="113" t="s">
        <v>1</v>
      </c>
      <c r="G81" s="97">
        <v>40582</v>
      </c>
      <c r="H81" s="80">
        <f>+G81+(364*1)</f>
        <v>40946</v>
      </c>
      <c r="I81" s="50" t="s">
        <v>2</v>
      </c>
      <c r="J81" s="51">
        <v>2011</v>
      </c>
      <c r="K81" s="51" t="str">
        <f t="shared" si="5"/>
        <v>2011 PKS</v>
      </c>
    </row>
    <row r="82" spans="1:11" ht="24">
      <c r="A82" s="95">
        <f t="shared" si="6"/>
        <v>76</v>
      </c>
      <c r="B82" s="103" t="s">
        <v>168</v>
      </c>
      <c r="C82" s="104" t="s">
        <v>581</v>
      </c>
      <c r="D82" s="136" t="s">
        <v>798</v>
      </c>
      <c r="E82" s="137" t="s">
        <v>447</v>
      </c>
      <c r="F82" s="138" t="s">
        <v>799</v>
      </c>
      <c r="G82" s="107">
        <v>40795</v>
      </c>
      <c r="H82" s="108">
        <f>+G82+(364*1)</f>
        <v>41159</v>
      </c>
      <c r="I82" s="109" t="s">
        <v>800</v>
      </c>
      <c r="J82" s="51">
        <v>2011</v>
      </c>
      <c r="K82" s="51" t="str">
        <f t="shared" si="5"/>
        <v>2011 PKS</v>
      </c>
    </row>
    <row r="83" spans="1:11" ht="36">
      <c r="A83" s="95">
        <f t="shared" si="6"/>
        <v>77</v>
      </c>
      <c r="B83" s="139" t="s">
        <v>168</v>
      </c>
      <c r="C83" s="88" t="s">
        <v>581</v>
      </c>
      <c r="D83" s="112" t="s">
        <v>985</v>
      </c>
      <c r="E83" s="110" t="s">
        <v>447</v>
      </c>
      <c r="F83" s="113" t="s">
        <v>986</v>
      </c>
      <c r="G83" s="97">
        <v>41001</v>
      </c>
      <c r="H83" s="80">
        <f>+G83+(365*5)</f>
        <v>42826</v>
      </c>
      <c r="I83" s="50" t="s">
        <v>987</v>
      </c>
      <c r="J83" s="51">
        <v>2012</v>
      </c>
      <c r="K83" s="51" t="str">
        <f t="shared" si="5"/>
        <v>2012 PKS</v>
      </c>
    </row>
    <row r="84" spans="1:11" ht="48">
      <c r="A84" s="95">
        <f t="shared" si="6"/>
        <v>78</v>
      </c>
      <c r="B84" s="100" t="s">
        <v>50</v>
      </c>
      <c r="C84" s="96" t="s">
        <v>133</v>
      </c>
      <c r="D84" s="112" t="s">
        <v>35</v>
      </c>
      <c r="E84" s="110" t="s">
        <v>447</v>
      </c>
      <c r="F84" s="113" t="s">
        <v>373</v>
      </c>
      <c r="G84" s="97">
        <v>39540</v>
      </c>
      <c r="H84" s="80">
        <f>+G84+(365*5)</f>
        <v>41365</v>
      </c>
      <c r="I84" s="50" t="s">
        <v>504</v>
      </c>
      <c r="J84" s="51">
        <v>2008</v>
      </c>
      <c r="K84" s="51" t="str">
        <f t="shared" si="5"/>
        <v>2008 MoU</v>
      </c>
    </row>
    <row r="85" spans="1:11" ht="12">
      <c r="A85" s="95">
        <f t="shared" si="6"/>
        <v>79</v>
      </c>
      <c r="B85" s="100" t="s">
        <v>50</v>
      </c>
      <c r="C85" s="96" t="s">
        <v>134</v>
      </c>
      <c r="D85" s="112" t="s">
        <v>37</v>
      </c>
      <c r="E85" s="110" t="s">
        <v>447</v>
      </c>
      <c r="F85" s="113" t="s">
        <v>375</v>
      </c>
      <c r="G85" s="97">
        <v>39562</v>
      </c>
      <c r="H85" s="80">
        <f>+G85+(365*5)</f>
        <v>41387</v>
      </c>
      <c r="I85" s="96" t="s">
        <v>101</v>
      </c>
      <c r="J85" s="51">
        <v>2008</v>
      </c>
      <c r="K85" s="51" t="str">
        <f t="shared" si="5"/>
        <v>2008 MoU</v>
      </c>
    </row>
    <row r="86" spans="1:11" ht="12">
      <c r="A86" s="95">
        <f t="shared" si="6"/>
        <v>80</v>
      </c>
      <c r="B86" s="100" t="s">
        <v>50</v>
      </c>
      <c r="C86" s="96" t="s">
        <v>135</v>
      </c>
      <c r="D86" s="112" t="s">
        <v>38</v>
      </c>
      <c r="E86" s="110" t="s">
        <v>447</v>
      </c>
      <c r="F86" s="113" t="s">
        <v>376</v>
      </c>
      <c r="G86" s="97">
        <v>39575</v>
      </c>
      <c r="H86" s="80">
        <f>+G86+(365*5)</f>
        <v>41400</v>
      </c>
      <c r="I86" s="96" t="s">
        <v>101</v>
      </c>
      <c r="J86" s="51">
        <v>2008</v>
      </c>
      <c r="K86" s="51" t="str">
        <f t="shared" si="5"/>
        <v>2008 MoU</v>
      </c>
    </row>
    <row r="87" spans="1:11" ht="24">
      <c r="A87" s="95">
        <f t="shared" si="6"/>
        <v>81</v>
      </c>
      <c r="B87" s="100" t="s">
        <v>168</v>
      </c>
      <c r="C87" s="96" t="s">
        <v>184</v>
      </c>
      <c r="D87" s="112" t="s">
        <v>185</v>
      </c>
      <c r="E87" s="110" t="s">
        <v>447</v>
      </c>
      <c r="F87" s="113" t="s">
        <v>186</v>
      </c>
      <c r="G87" s="97">
        <v>40213</v>
      </c>
      <c r="H87" s="80">
        <f>+G87+(365*2)</f>
        <v>40943</v>
      </c>
      <c r="I87" s="96" t="s">
        <v>18</v>
      </c>
      <c r="J87" s="51">
        <v>2010</v>
      </c>
      <c r="K87" s="51" t="str">
        <f t="shared" si="5"/>
        <v>2010 PKS</v>
      </c>
    </row>
    <row r="88" spans="1:11" ht="12">
      <c r="A88" s="95">
        <f t="shared" si="6"/>
        <v>82</v>
      </c>
      <c r="B88" s="100" t="s">
        <v>168</v>
      </c>
      <c r="C88" s="96" t="s">
        <v>489</v>
      </c>
      <c r="D88" s="112" t="s">
        <v>532</v>
      </c>
      <c r="E88" s="110" t="s">
        <v>447</v>
      </c>
      <c r="F88" s="113" t="s">
        <v>533</v>
      </c>
      <c r="G88" s="97">
        <v>39695</v>
      </c>
      <c r="H88" s="80"/>
      <c r="I88" s="50" t="s">
        <v>957</v>
      </c>
      <c r="J88" s="51">
        <v>2008</v>
      </c>
      <c r="K88" s="51" t="str">
        <f t="shared" si="5"/>
        <v>2008 PKS</v>
      </c>
    </row>
    <row r="89" spans="1:11" ht="12">
      <c r="A89" s="95">
        <f t="shared" si="6"/>
        <v>83</v>
      </c>
      <c r="B89" s="100" t="s">
        <v>168</v>
      </c>
      <c r="C89" s="96" t="s">
        <v>489</v>
      </c>
      <c r="D89" s="112" t="s">
        <v>6</v>
      </c>
      <c r="E89" s="110" t="s">
        <v>447</v>
      </c>
      <c r="F89" s="113" t="s">
        <v>7</v>
      </c>
      <c r="G89" s="97">
        <v>40582</v>
      </c>
      <c r="H89" s="80">
        <f>+G89+(365*1)</f>
        <v>40947</v>
      </c>
      <c r="I89" s="50" t="s">
        <v>3</v>
      </c>
      <c r="J89" s="51">
        <v>2010</v>
      </c>
      <c r="K89" s="51" t="str">
        <f t="shared" si="5"/>
        <v>2010 PKS</v>
      </c>
    </row>
    <row r="90" spans="1:11" ht="48">
      <c r="A90" s="95">
        <f t="shared" si="6"/>
        <v>84</v>
      </c>
      <c r="B90" s="100" t="s">
        <v>168</v>
      </c>
      <c r="C90" s="96" t="s">
        <v>489</v>
      </c>
      <c r="D90" s="112" t="s">
        <v>473</v>
      </c>
      <c r="E90" s="110" t="s">
        <v>447</v>
      </c>
      <c r="F90" s="113" t="s">
        <v>474</v>
      </c>
      <c r="G90" s="97" t="s">
        <v>475</v>
      </c>
      <c r="H90" s="80" t="s">
        <v>476</v>
      </c>
      <c r="I90" s="50" t="s">
        <v>1011</v>
      </c>
      <c r="J90" s="51">
        <v>2010</v>
      </c>
      <c r="K90" s="51" t="str">
        <f t="shared" si="5"/>
        <v>2010 PKS</v>
      </c>
    </row>
    <row r="91" spans="1:11" s="140" customFormat="1" ht="60">
      <c r="A91" s="95">
        <f t="shared" si="6"/>
        <v>85</v>
      </c>
      <c r="B91" s="139" t="s">
        <v>168</v>
      </c>
      <c r="C91" s="96" t="s">
        <v>489</v>
      </c>
      <c r="D91" s="112" t="s">
        <v>908</v>
      </c>
      <c r="E91" s="110" t="s">
        <v>447</v>
      </c>
      <c r="F91" s="113" t="s">
        <v>909</v>
      </c>
      <c r="G91" s="97">
        <v>40934</v>
      </c>
      <c r="H91" s="80">
        <f>+G91+(365*5)</f>
        <v>42759</v>
      </c>
      <c r="I91" s="50" t="s">
        <v>1019</v>
      </c>
      <c r="J91" s="51">
        <v>2012</v>
      </c>
      <c r="K91" s="51" t="str">
        <f t="shared" si="5"/>
        <v>2012 PKS</v>
      </c>
    </row>
    <row r="92" spans="1:11" ht="12">
      <c r="A92" s="95">
        <f t="shared" si="6"/>
        <v>86</v>
      </c>
      <c r="B92" s="100" t="s">
        <v>50</v>
      </c>
      <c r="C92" s="96" t="s">
        <v>20</v>
      </c>
      <c r="D92" s="112" t="s">
        <v>39</v>
      </c>
      <c r="E92" s="110" t="s">
        <v>447</v>
      </c>
      <c r="F92" s="113" t="s">
        <v>392</v>
      </c>
      <c r="G92" s="97">
        <v>39588</v>
      </c>
      <c r="H92" s="80">
        <f>+G92+(365*5)</f>
        <v>41413</v>
      </c>
      <c r="I92" s="96" t="s">
        <v>101</v>
      </c>
      <c r="J92" s="51">
        <v>2008</v>
      </c>
      <c r="K92" s="51" t="str">
        <f t="shared" si="5"/>
        <v>2008 MoU</v>
      </c>
    </row>
    <row r="93" spans="1:11" ht="36">
      <c r="A93" s="95">
        <f t="shared" si="6"/>
        <v>87</v>
      </c>
      <c r="B93" s="100" t="s">
        <v>50</v>
      </c>
      <c r="C93" s="96" t="s">
        <v>393</v>
      </c>
      <c r="D93" s="112" t="s">
        <v>40</v>
      </c>
      <c r="E93" s="110" t="s">
        <v>447</v>
      </c>
      <c r="F93" s="113" t="s">
        <v>394</v>
      </c>
      <c r="G93" s="97">
        <v>39661</v>
      </c>
      <c r="H93" s="80">
        <f aca="true" t="shared" si="7" ref="H93:H100">+G93+(365*5)</f>
        <v>41486</v>
      </c>
      <c r="I93" s="50" t="s">
        <v>584</v>
      </c>
      <c r="J93" s="51">
        <v>2008</v>
      </c>
      <c r="K93" s="51" t="str">
        <f t="shared" si="5"/>
        <v>2008 MoU</v>
      </c>
    </row>
    <row r="94" spans="1:11" ht="12">
      <c r="A94" s="95">
        <f t="shared" si="6"/>
        <v>88</v>
      </c>
      <c r="B94" s="100" t="s">
        <v>50</v>
      </c>
      <c r="C94" s="96" t="s">
        <v>136</v>
      </c>
      <c r="D94" s="112" t="s">
        <v>60</v>
      </c>
      <c r="E94" s="110" t="s">
        <v>447</v>
      </c>
      <c r="F94" s="113" t="s">
        <v>395</v>
      </c>
      <c r="G94" s="97">
        <v>39645</v>
      </c>
      <c r="H94" s="80">
        <f t="shared" si="7"/>
        <v>41470</v>
      </c>
      <c r="I94" s="50" t="s">
        <v>101</v>
      </c>
      <c r="J94" s="51">
        <v>2008</v>
      </c>
      <c r="K94" s="51" t="str">
        <f t="shared" si="5"/>
        <v>2008 MoU</v>
      </c>
    </row>
    <row r="95" spans="1:11" ht="14.25" customHeight="1">
      <c r="A95" s="95">
        <f t="shared" si="6"/>
        <v>89</v>
      </c>
      <c r="B95" s="75" t="s">
        <v>50</v>
      </c>
      <c r="C95" s="76" t="s">
        <v>748</v>
      </c>
      <c r="D95" s="77" t="s">
        <v>749</v>
      </c>
      <c r="E95" s="77" t="s">
        <v>447</v>
      </c>
      <c r="F95" s="78" t="s">
        <v>750</v>
      </c>
      <c r="G95" s="79">
        <v>40686</v>
      </c>
      <c r="H95" s="80">
        <f t="shared" si="7"/>
        <v>42511</v>
      </c>
      <c r="I95" s="50" t="s">
        <v>101</v>
      </c>
      <c r="J95" s="51">
        <v>2011</v>
      </c>
      <c r="K95" s="51" t="str">
        <f>+J95&amp;" "&amp;B95</f>
        <v>2011 MoU</v>
      </c>
    </row>
    <row r="96" spans="1:11" ht="12">
      <c r="A96" s="95">
        <f t="shared" si="6"/>
        <v>90</v>
      </c>
      <c r="B96" s="100" t="s">
        <v>50</v>
      </c>
      <c r="C96" s="96" t="s">
        <v>585</v>
      </c>
      <c r="D96" s="112" t="s">
        <v>62</v>
      </c>
      <c r="E96" s="110" t="s">
        <v>447</v>
      </c>
      <c r="F96" s="113" t="s">
        <v>397</v>
      </c>
      <c r="G96" s="97">
        <v>39681</v>
      </c>
      <c r="H96" s="80">
        <f t="shared" si="7"/>
        <v>41506</v>
      </c>
      <c r="I96" s="50" t="s">
        <v>101</v>
      </c>
      <c r="J96" s="51">
        <v>2008</v>
      </c>
      <c r="K96" s="51" t="str">
        <f t="shared" si="5"/>
        <v>2008 MoU</v>
      </c>
    </row>
    <row r="97" spans="1:11" ht="28.5" customHeight="1">
      <c r="A97" s="95">
        <f t="shared" si="6"/>
        <v>91</v>
      </c>
      <c r="B97" s="100" t="s">
        <v>50</v>
      </c>
      <c r="C97" s="96" t="s">
        <v>586</v>
      </c>
      <c r="D97" s="112" t="s">
        <v>63</v>
      </c>
      <c r="E97" s="110" t="s">
        <v>447</v>
      </c>
      <c r="F97" s="113" t="s">
        <v>398</v>
      </c>
      <c r="G97" s="97">
        <v>39706</v>
      </c>
      <c r="H97" s="80">
        <f t="shared" si="7"/>
        <v>41531</v>
      </c>
      <c r="I97" s="50" t="s">
        <v>101</v>
      </c>
      <c r="J97" s="51">
        <v>2008</v>
      </c>
      <c r="K97" s="51" t="str">
        <f t="shared" si="5"/>
        <v>2008 MoU</v>
      </c>
    </row>
    <row r="98" spans="1:11" ht="12">
      <c r="A98" s="95">
        <f t="shared" si="6"/>
        <v>92</v>
      </c>
      <c r="B98" s="100" t="s">
        <v>50</v>
      </c>
      <c r="C98" s="96" t="s">
        <v>343</v>
      </c>
      <c r="D98" s="112" t="s">
        <v>64</v>
      </c>
      <c r="E98" s="110" t="s">
        <v>447</v>
      </c>
      <c r="F98" s="113" t="s">
        <v>399</v>
      </c>
      <c r="G98" s="97">
        <v>39729</v>
      </c>
      <c r="H98" s="80">
        <f t="shared" si="7"/>
        <v>41554</v>
      </c>
      <c r="I98" s="50" t="s">
        <v>101</v>
      </c>
      <c r="J98" s="51">
        <v>2008</v>
      </c>
      <c r="K98" s="51" t="str">
        <f t="shared" si="5"/>
        <v>2008 MoU</v>
      </c>
    </row>
    <row r="99" spans="1:11" ht="12">
      <c r="A99" s="95">
        <f t="shared" si="6"/>
        <v>93</v>
      </c>
      <c r="B99" s="100" t="s">
        <v>50</v>
      </c>
      <c r="C99" s="96" t="s">
        <v>137</v>
      </c>
      <c r="D99" s="112" t="s">
        <v>65</v>
      </c>
      <c r="E99" s="110" t="s">
        <v>447</v>
      </c>
      <c r="F99" s="113" t="s">
        <v>400</v>
      </c>
      <c r="G99" s="97">
        <v>39745</v>
      </c>
      <c r="H99" s="80">
        <f t="shared" si="7"/>
        <v>41570</v>
      </c>
      <c r="I99" s="50" t="s">
        <v>101</v>
      </c>
      <c r="J99" s="51">
        <v>2008</v>
      </c>
      <c r="K99" s="51" t="str">
        <f t="shared" si="5"/>
        <v>2008 MoU</v>
      </c>
    </row>
    <row r="100" spans="1:11" ht="12">
      <c r="A100" s="95">
        <f t="shared" si="6"/>
        <v>94</v>
      </c>
      <c r="B100" s="100" t="s">
        <v>50</v>
      </c>
      <c r="C100" s="46" t="s">
        <v>450</v>
      </c>
      <c r="D100" s="110" t="s">
        <v>543</v>
      </c>
      <c r="E100" s="110" t="s">
        <v>447</v>
      </c>
      <c r="F100" s="113"/>
      <c r="G100" s="119">
        <v>39628</v>
      </c>
      <c r="H100" s="80">
        <f t="shared" si="7"/>
        <v>41453</v>
      </c>
      <c r="I100" s="50" t="s">
        <v>101</v>
      </c>
      <c r="J100" s="51">
        <v>2008</v>
      </c>
      <c r="K100" s="51" t="str">
        <f t="shared" si="5"/>
        <v>2008 MoU</v>
      </c>
    </row>
    <row r="101" spans="1:11" ht="12">
      <c r="A101" s="95">
        <f t="shared" si="6"/>
        <v>95</v>
      </c>
      <c r="B101" s="100" t="s">
        <v>168</v>
      </c>
      <c r="C101" s="46" t="s">
        <v>450</v>
      </c>
      <c r="D101" s="110" t="s">
        <v>10</v>
      </c>
      <c r="E101" s="110" t="s">
        <v>447</v>
      </c>
      <c r="F101" s="113" t="s">
        <v>11</v>
      </c>
      <c r="G101" s="119">
        <v>40582</v>
      </c>
      <c r="H101" s="80">
        <f>+G101+(365*1)</f>
        <v>40947</v>
      </c>
      <c r="I101" s="50" t="s">
        <v>3</v>
      </c>
      <c r="J101" s="51">
        <v>2011</v>
      </c>
      <c r="K101" s="51" t="str">
        <f t="shared" si="5"/>
        <v>2011 PKS</v>
      </c>
    </row>
    <row r="102" spans="1:11" ht="12.75">
      <c r="A102" s="95">
        <f t="shared" si="6"/>
        <v>96</v>
      </c>
      <c r="B102" s="141" t="s">
        <v>168</v>
      </c>
      <c r="C102" s="142" t="s">
        <v>450</v>
      </c>
      <c r="D102" s="137" t="s">
        <v>862</v>
      </c>
      <c r="E102" s="137" t="s">
        <v>447</v>
      </c>
      <c r="F102" s="138" t="s">
        <v>863</v>
      </c>
      <c r="G102" s="143">
        <v>40813</v>
      </c>
      <c r="H102" s="108">
        <f>+G102+(365*1)</f>
        <v>41178</v>
      </c>
      <c r="I102" s="109" t="s">
        <v>864</v>
      </c>
      <c r="J102" s="51">
        <v>2011</v>
      </c>
      <c r="K102" s="51" t="str">
        <f t="shared" si="5"/>
        <v>2011 PKS</v>
      </c>
    </row>
    <row r="103" spans="1:11" ht="12">
      <c r="A103" s="95">
        <f t="shared" si="6"/>
        <v>97</v>
      </c>
      <c r="B103" s="100" t="s">
        <v>50</v>
      </c>
      <c r="C103" s="76" t="s">
        <v>173</v>
      </c>
      <c r="D103" s="110" t="s">
        <v>174</v>
      </c>
      <c r="E103" s="144" t="s">
        <v>447</v>
      </c>
      <c r="F103" s="113" t="s">
        <v>175</v>
      </c>
      <c r="G103" s="145">
        <v>39869</v>
      </c>
      <c r="H103" s="80">
        <f>+G103+(365*5)</f>
        <v>41694</v>
      </c>
      <c r="I103" s="50" t="s">
        <v>101</v>
      </c>
      <c r="J103" s="51">
        <v>2009</v>
      </c>
      <c r="K103" s="51" t="str">
        <f t="shared" si="5"/>
        <v>2009 MoU</v>
      </c>
    </row>
    <row r="104" spans="1:11" ht="24">
      <c r="A104" s="95">
        <f t="shared" si="6"/>
        <v>98</v>
      </c>
      <c r="B104" s="100" t="s">
        <v>168</v>
      </c>
      <c r="C104" s="76" t="s">
        <v>173</v>
      </c>
      <c r="D104" s="110" t="s">
        <v>176</v>
      </c>
      <c r="E104" s="144" t="s">
        <v>447</v>
      </c>
      <c r="F104" s="113" t="s">
        <v>177</v>
      </c>
      <c r="G104" s="145">
        <v>39869</v>
      </c>
      <c r="H104" s="80">
        <f>+G104+(365*5)</f>
        <v>41694</v>
      </c>
      <c r="I104" s="50" t="s">
        <v>119</v>
      </c>
      <c r="J104" s="51">
        <v>2009</v>
      </c>
      <c r="K104" s="51" t="str">
        <f aca="true" t="shared" si="8" ref="K104:K223">+J104&amp;" "&amp;B104</f>
        <v>2009 PKS</v>
      </c>
    </row>
    <row r="105" spans="1:11" ht="12">
      <c r="A105" s="95">
        <f t="shared" si="6"/>
        <v>99</v>
      </c>
      <c r="B105" s="100" t="s">
        <v>50</v>
      </c>
      <c r="C105" s="76" t="s">
        <v>228</v>
      </c>
      <c r="D105" s="110" t="s">
        <v>544</v>
      </c>
      <c r="E105" s="144" t="s">
        <v>447</v>
      </c>
      <c r="F105" s="113" t="s">
        <v>229</v>
      </c>
      <c r="G105" s="145">
        <v>39940</v>
      </c>
      <c r="H105" s="80">
        <f>+G105+(365*5)</f>
        <v>41765</v>
      </c>
      <c r="I105" s="50" t="s">
        <v>101</v>
      </c>
      <c r="J105" s="51">
        <v>2009</v>
      </c>
      <c r="K105" s="51" t="str">
        <f t="shared" si="8"/>
        <v>2009 MoU</v>
      </c>
    </row>
    <row r="106" spans="1:11" ht="12">
      <c r="A106" s="95">
        <f t="shared" si="6"/>
        <v>100</v>
      </c>
      <c r="B106" s="100" t="s">
        <v>50</v>
      </c>
      <c r="C106" s="76" t="s">
        <v>267</v>
      </c>
      <c r="D106" s="110" t="s">
        <v>268</v>
      </c>
      <c r="E106" s="144" t="s">
        <v>447</v>
      </c>
      <c r="F106" s="113" t="s">
        <v>269</v>
      </c>
      <c r="G106" s="145">
        <v>40035</v>
      </c>
      <c r="H106" s="80">
        <f>+G106+(365*3)</f>
        <v>41130</v>
      </c>
      <c r="I106" s="50" t="s">
        <v>101</v>
      </c>
      <c r="J106" s="51">
        <v>2009</v>
      </c>
      <c r="K106" s="51" t="str">
        <f t="shared" si="8"/>
        <v>2009 MoU</v>
      </c>
    </row>
    <row r="107" spans="1:11" ht="12">
      <c r="A107" s="95">
        <f t="shared" si="6"/>
        <v>101</v>
      </c>
      <c r="B107" s="100" t="s">
        <v>50</v>
      </c>
      <c r="C107" s="76" t="s">
        <v>273</v>
      </c>
      <c r="D107" s="110" t="s">
        <v>280</v>
      </c>
      <c r="E107" s="144" t="s">
        <v>447</v>
      </c>
      <c r="F107" s="113" t="s">
        <v>281</v>
      </c>
      <c r="G107" s="145">
        <v>40017</v>
      </c>
      <c r="H107" s="80">
        <f>+G107+(365*5)</f>
        <v>41842</v>
      </c>
      <c r="I107" s="50" t="s">
        <v>101</v>
      </c>
      <c r="J107" s="51">
        <v>2009</v>
      </c>
      <c r="K107" s="51" t="str">
        <f t="shared" si="8"/>
        <v>2009 MoU</v>
      </c>
    </row>
    <row r="108" spans="1:11" ht="60">
      <c r="A108" s="95">
        <f t="shared" si="6"/>
        <v>102</v>
      </c>
      <c r="B108" s="100" t="s">
        <v>168</v>
      </c>
      <c r="C108" s="76" t="s">
        <v>273</v>
      </c>
      <c r="D108" s="110" t="s">
        <v>280</v>
      </c>
      <c r="E108" s="144" t="s">
        <v>447</v>
      </c>
      <c r="F108" s="113" t="s">
        <v>281</v>
      </c>
      <c r="G108" s="145">
        <v>40017</v>
      </c>
      <c r="H108" s="80">
        <f>+G108+(365*5)</f>
        <v>41842</v>
      </c>
      <c r="I108" s="50" t="s">
        <v>545</v>
      </c>
      <c r="J108" s="51">
        <v>2009</v>
      </c>
      <c r="K108" s="51" t="str">
        <f t="shared" si="8"/>
        <v>2009 PKS</v>
      </c>
    </row>
    <row r="109" spans="1:11" ht="12">
      <c r="A109" s="95">
        <f t="shared" si="6"/>
        <v>103</v>
      </c>
      <c r="B109" s="100" t="s">
        <v>238</v>
      </c>
      <c r="C109" s="76" t="s">
        <v>546</v>
      </c>
      <c r="D109" s="110" t="s">
        <v>500</v>
      </c>
      <c r="E109" s="110" t="s">
        <v>447</v>
      </c>
      <c r="F109" s="113"/>
      <c r="G109" s="145">
        <v>40035</v>
      </c>
      <c r="H109" s="80">
        <f>+G109+(365*5)</f>
        <v>41860</v>
      </c>
      <c r="I109" s="50" t="s">
        <v>101</v>
      </c>
      <c r="J109" s="51">
        <v>2009</v>
      </c>
      <c r="K109" s="51" t="str">
        <f t="shared" si="8"/>
        <v>2009 ADD</v>
      </c>
    </row>
    <row r="110" spans="1:11" ht="12">
      <c r="A110" s="95">
        <f t="shared" si="6"/>
        <v>104</v>
      </c>
      <c r="B110" s="100" t="s">
        <v>50</v>
      </c>
      <c r="C110" s="146" t="s">
        <v>299</v>
      </c>
      <c r="D110" s="110" t="s">
        <v>300</v>
      </c>
      <c r="E110" s="144" t="s">
        <v>447</v>
      </c>
      <c r="F110" s="113" t="s">
        <v>301</v>
      </c>
      <c r="G110" s="118">
        <v>40037</v>
      </c>
      <c r="H110" s="80">
        <f>+G110+(365*5)</f>
        <v>41862</v>
      </c>
      <c r="I110" s="50" t="s">
        <v>101</v>
      </c>
      <c r="J110" s="51">
        <v>2009</v>
      </c>
      <c r="K110" s="51" t="str">
        <f t="shared" si="8"/>
        <v>2009 MoU</v>
      </c>
    </row>
    <row r="111" spans="1:11" ht="24">
      <c r="A111" s="95">
        <f t="shared" si="6"/>
        <v>105</v>
      </c>
      <c r="B111" s="100" t="s">
        <v>168</v>
      </c>
      <c r="C111" s="76" t="s">
        <v>43</v>
      </c>
      <c r="D111" s="110" t="s">
        <v>44</v>
      </c>
      <c r="E111" s="110" t="s">
        <v>447</v>
      </c>
      <c r="F111" s="113" t="s">
        <v>45</v>
      </c>
      <c r="G111" s="145">
        <v>40163</v>
      </c>
      <c r="H111" s="80">
        <f>+G111+(365*5)</f>
        <v>41988</v>
      </c>
      <c r="I111" s="50" t="s">
        <v>46</v>
      </c>
      <c r="J111" s="51">
        <v>2009</v>
      </c>
      <c r="K111" s="51" t="str">
        <f t="shared" si="8"/>
        <v>2009 PKS</v>
      </c>
    </row>
    <row r="112" spans="1:11" ht="24">
      <c r="A112" s="95">
        <f t="shared" si="6"/>
        <v>106</v>
      </c>
      <c r="B112" s="100" t="s">
        <v>50</v>
      </c>
      <c r="C112" s="76" t="s">
        <v>390</v>
      </c>
      <c r="D112" s="110"/>
      <c r="E112" s="110"/>
      <c r="F112" s="113"/>
      <c r="G112" s="145">
        <v>39890</v>
      </c>
      <c r="H112" s="80">
        <f>+G112+(365*3)</f>
        <v>40985</v>
      </c>
      <c r="I112" s="50" t="s">
        <v>391</v>
      </c>
      <c r="J112" s="51">
        <v>2009</v>
      </c>
      <c r="K112" s="51" t="str">
        <f t="shared" si="8"/>
        <v>2009 MoU</v>
      </c>
    </row>
    <row r="113" spans="1:11" ht="12">
      <c r="A113" s="95">
        <f t="shared" si="6"/>
        <v>107</v>
      </c>
      <c r="B113" s="100" t="s">
        <v>50</v>
      </c>
      <c r="C113" s="76" t="s">
        <v>457</v>
      </c>
      <c r="D113" s="110" t="s">
        <v>458</v>
      </c>
      <c r="E113" s="110" t="s">
        <v>447</v>
      </c>
      <c r="F113" s="113" t="s">
        <v>459</v>
      </c>
      <c r="G113" s="145">
        <v>40233</v>
      </c>
      <c r="H113" s="80">
        <f>+G113+(365*5)</f>
        <v>42058</v>
      </c>
      <c r="I113" s="50" t="s">
        <v>102</v>
      </c>
      <c r="J113" s="51">
        <v>2010</v>
      </c>
      <c r="K113" s="51" t="str">
        <f t="shared" si="8"/>
        <v>2010 MoU</v>
      </c>
    </row>
    <row r="114" spans="1:11" ht="12">
      <c r="A114" s="95">
        <f t="shared" si="6"/>
        <v>108</v>
      </c>
      <c r="B114" s="100" t="s">
        <v>50</v>
      </c>
      <c r="C114" s="76" t="s">
        <v>332</v>
      </c>
      <c r="D114" s="110" t="s">
        <v>333</v>
      </c>
      <c r="E114" s="110" t="s">
        <v>447</v>
      </c>
      <c r="F114" s="113" t="s">
        <v>334</v>
      </c>
      <c r="G114" s="145">
        <v>39891</v>
      </c>
      <c r="H114" s="80">
        <f>+G114+(365*3)</f>
        <v>40986</v>
      </c>
      <c r="I114" s="50" t="s">
        <v>101</v>
      </c>
      <c r="J114" s="51">
        <v>2009</v>
      </c>
      <c r="K114" s="51" t="str">
        <f t="shared" si="8"/>
        <v>2009 MoU</v>
      </c>
    </row>
    <row r="115" spans="1:11" ht="12">
      <c r="A115" s="95">
        <f t="shared" si="6"/>
        <v>109</v>
      </c>
      <c r="B115" s="100" t="s">
        <v>50</v>
      </c>
      <c r="C115" s="76" t="s">
        <v>84</v>
      </c>
      <c r="D115" s="110" t="s">
        <v>85</v>
      </c>
      <c r="E115" s="110" t="s">
        <v>447</v>
      </c>
      <c r="F115" s="113" t="s">
        <v>86</v>
      </c>
      <c r="G115" s="145">
        <v>40351</v>
      </c>
      <c r="H115" s="80">
        <f>+G115+(365*5)</f>
        <v>42176</v>
      </c>
      <c r="I115" s="50" t="s">
        <v>101</v>
      </c>
      <c r="J115" s="51">
        <v>2010</v>
      </c>
      <c r="K115" s="51" t="str">
        <f t="shared" si="8"/>
        <v>2010 MoU</v>
      </c>
    </row>
    <row r="116" spans="1:11" ht="60">
      <c r="A116" s="95">
        <f t="shared" si="6"/>
        <v>110</v>
      </c>
      <c r="B116" s="100" t="s">
        <v>168</v>
      </c>
      <c r="C116" s="76" t="s">
        <v>84</v>
      </c>
      <c r="D116" s="110" t="s">
        <v>87</v>
      </c>
      <c r="E116" s="110" t="s">
        <v>447</v>
      </c>
      <c r="F116" s="113" t="s">
        <v>86</v>
      </c>
      <c r="G116" s="145">
        <v>40351</v>
      </c>
      <c r="H116" s="80">
        <f>+G116+(365*5)</f>
        <v>42176</v>
      </c>
      <c r="I116" s="50" t="s">
        <v>88</v>
      </c>
      <c r="J116" s="51">
        <v>2010</v>
      </c>
      <c r="K116" s="51" t="str">
        <f t="shared" si="8"/>
        <v>2010 PKS</v>
      </c>
    </row>
    <row r="117" spans="1:11" ht="60">
      <c r="A117" s="95">
        <f t="shared" si="6"/>
        <v>111</v>
      </c>
      <c r="B117" s="100" t="s">
        <v>50</v>
      </c>
      <c r="C117" s="76" t="s">
        <v>561</v>
      </c>
      <c r="D117" s="110" t="s">
        <v>562</v>
      </c>
      <c r="E117" s="110" t="s">
        <v>447</v>
      </c>
      <c r="F117" s="113" t="s">
        <v>563</v>
      </c>
      <c r="G117" s="145">
        <v>40008</v>
      </c>
      <c r="H117" s="80">
        <f>+G117+(365*5)</f>
        <v>41833</v>
      </c>
      <c r="I117" s="50" t="s">
        <v>564</v>
      </c>
      <c r="J117" s="51">
        <v>2009</v>
      </c>
      <c r="K117" s="51" t="str">
        <f t="shared" si="8"/>
        <v>2009 MoU</v>
      </c>
    </row>
    <row r="118" spans="1:11" ht="12">
      <c r="A118" s="95">
        <f t="shared" si="6"/>
        <v>112</v>
      </c>
      <c r="B118" s="100" t="s">
        <v>50</v>
      </c>
      <c r="C118" s="76" t="s">
        <v>350</v>
      </c>
      <c r="D118" s="110" t="s">
        <v>351</v>
      </c>
      <c r="E118" s="110" t="s">
        <v>447</v>
      </c>
      <c r="F118" s="113" t="s">
        <v>352</v>
      </c>
      <c r="G118" s="145">
        <v>40441</v>
      </c>
      <c r="H118" s="80">
        <f>+G118+(365*5)</f>
        <v>42266</v>
      </c>
      <c r="I118" s="50" t="s">
        <v>101</v>
      </c>
      <c r="J118" s="51">
        <v>2010</v>
      </c>
      <c r="K118" s="51" t="str">
        <f t="shared" si="8"/>
        <v>2010 MoU</v>
      </c>
    </row>
    <row r="119" spans="1:11" ht="12">
      <c r="A119" s="95">
        <f t="shared" si="6"/>
        <v>113</v>
      </c>
      <c r="B119" s="103" t="s">
        <v>50</v>
      </c>
      <c r="C119" s="125" t="s">
        <v>739</v>
      </c>
      <c r="D119" s="137" t="s">
        <v>12</v>
      </c>
      <c r="E119" s="137" t="s">
        <v>447</v>
      </c>
      <c r="F119" s="138" t="s">
        <v>13</v>
      </c>
      <c r="G119" s="147">
        <v>40465</v>
      </c>
      <c r="H119" s="108">
        <f>+G119+(365*3)</f>
        <v>41560</v>
      </c>
      <c r="I119" s="109" t="s">
        <v>101</v>
      </c>
      <c r="J119" s="51">
        <v>2010</v>
      </c>
      <c r="K119" s="51" t="str">
        <f t="shared" si="8"/>
        <v>2010 MoU</v>
      </c>
    </row>
    <row r="120" spans="1:11" ht="12">
      <c r="A120" s="95">
        <f t="shared" si="6"/>
        <v>114</v>
      </c>
      <c r="B120" s="100" t="s">
        <v>168</v>
      </c>
      <c r="C120" s="76" t="s">
        <v>14</v>
      </c>
      <c r="D120" s="110"/>
      <c r="E120" s="110"/>
      <c r="F120" s="113"/>
      <c r="G120" s="145">
        <v>40267</v>
      </c>
      <c r="H120" s="80">
        <f>+G120+(365*5)</f>
        <v>42092</v>
      </c>
      <c r="I120" s="50" t="s">
        <v>101</v>
      </c>
      <c r="J120" s="51">
        <v>2010</v>
      </c>
      <c r="K120" s="51" t="str">
        <f t="shared" si="8"/>
        <v>2010 PKS</v>
      </c>
    </row>
    <row r="121" spans="1:11" ht="12">
      <c r="A121" s="95">
        <f t="shared" si="6"/>
        <v>115</v>
      </c>
      <c r="B121" s="100" t="s">
        <v>50</v>
      </c>
      <c r="C121" s="76" t="s">
        <v>15</v>
      </c>
      <c r="D121" s="110" t="s">
        <v>16</v>
      </c>
      <c r="E121" s="110" t="s">
        <v>447</v>
      </c>
      <c r="F121" s="113" t="s">
        <v>17</v>
      </c>
      <c r="G121" s="145">
        <v>40588</v>
      </c>
      <c r="H121" s="80">
        <f>+G121+(365*5)</f>
        <v>42413</v>
      </c>
      <c r="I121" s="50" t="s">
        <v>101</v>
      </c>
      <c r="J121" s="51">
        <v>2011</v>
      </c>
      <c r="K121" s="51" t="str">
        <f t="shared" si="8"/>
        <v>2011 MoU</v>
      </c>
    </row>
    <row r="122" spans="1:11" ht="12">
      <c r="A122" s="95">
        <f t="shared" si="6"/>
        <v>116</v>
      </c>
      <c r="B122" s="100" t="s">
        <v>50</v>
      </c>
      <c r="C122" s="76" t="s">
        <v>596</v>
      </c>
      <c r="D122" s="110" t="s">
        <v>600</v>
      </c>
      <c r="E122" s="110" t="s">
        <v>447</v>
      </c>
      <c r="F122" s="113" t="s">
        <v>597</v>
      </c>
      <c r="G122" s="145">
        <v>40618</v>
      </c>
      <c r="H122" s="80">
        <f>+G122+(365*5)</f>
        <v>42443</v>
      </c>
      <c r="I122" s="50" t="s">
        <v>101</v>
      </c>
      <c r="J122" s="51">
        <v>2011</v>
      </c>
      <c r="K122" s="51" t="str">
        <f t="shared" si="8"/>
        <v>2011 MoU</v>
      </c>
    </row>
    <row r="123" spans="1:11" ht="12">
      <c r="A123" s="95">
        <f t="shared" si="6"/>
        <v>117</v>
      </c>
      <c r="B123" s="100" t="s">
        <v>50</v>
      </c>
      <c r="C123" s="76" t="s">
        <v>598</v>
      </c>
      <c r="D123" s="110" t="s">
        <v>599</v>
      </c>
      <c r="E123" s="110" t="s">
        <v>447</v>
      </c>
      <c r="F123" s="113" t="s">
        <v>601</v>
      </c>
      <c r="G123" s="145">
        <v>40627</v>
      </c>
      <c r="H123" s="80">
        <f>+G123+(365*5)</f>
        <v>42452</v>
      </c>
      <c r="I123" s="50" t="s">
        <v>101</v>
      </c>
      <c r="J123" s="51">
        <v>2011</v>
      </c>
      <c r="K123" s="51" t="str">
        <f t="shared" si="8"/>
        <v>2011 MoU</v>
      </c>
    </row>
    <row r="124" spans="1:11" ht="15" customHeight="1">
      <c r="A124" s="95">
        <f t="shared" si="6"/>
        <v>118</v>
      </c>
      <c r="B124" s="100" t="s">
        <v>168</v>
      </c>
      <c r="C124" s="76" t="s">
        <v>602</v>
      </c>
      <c r="D124" s="110" t="s">
        <v>603</v>
      </c>
      <c r="E124" s="110" t="s">
        <v>447</v>
      </c>
      <c r="F124" s="113" t="s">
        <v>604</v>
      </c>
      <c r="G124" s="145">
        <v>40602</v>
      </c>
      <c r="H124" s="80">
        <f>+G124+(365*1)</f>
        <v>40967</v>
      </c>
      <c r="I124" s="50" t="s">
        <v>795</v>
      </c>
      <c r="J124" s="51">
        <v>2011</v>
      </c>
      <c r="K124" s="51" t="str">
        <f t="shared" si="8"/>
        <v>2011 PKS</v>
      </c>
    </row>
    <row r="125" spans="1:11" ht="15" customHeight="1">
      <c r="A125" s="95">
        <f t="shared" si="6"/>
        <v>119</v>
      </c>
      <c r="B125" s="100" t="s">
        <v>50</v>
      </c>
      <c r="C125" s="76" t="s">
        <v>602</v>
      </c>
      <c r="D125" s="110" t="s">
        <v>796</v>
      </c>
      <c r="E125" s="110" t="s">
        <v>447</v>
      </c>
      <c r="F125" s="113" t="s">
        <v>797</v>
      </c>
      <c r="G125" s="145">
        <v>40800</v>
      </c>
      <c r="H125" s="80">
        <f>+G125+(365*1)</f>
        <v>41165</v>
      </c>
      <c r="I125" s="50" t="s">
        <v>101</v>
      </c>
      <c r="J125" s="51">
        <v>2011</v>
      </c>
      <c r="K125" s="51" t="str">
        <f t="shared" si="8"/>
        <v>2011 MoU</v>
      </c>
    </row>
    <row r="126" spans="1:11" ht="12">
      <c r="A126" s="95">
        <f t="shared" si="6"/>
        <v>120</v>
      </c>
      <c r="B126" s="75" t="s">
        <v>168</v>
      </c>
      <c r="C126" s="96" t="s">
        <v>431</v>
      </c>
      <c r="D126" s="110" t="s">
        <v>79</v>
      </c>
      <c r="E126" s="77" t="s">
        <v>447</v>
      </c>
      <c r="F126" s="113" t="s">
        <v>432</v>
      </c>
      <c r="G126" s="145">
        <v>39617</v>
      </c>
      <c r="H126" s="80">
        <f aca="true" t="shared" si="9" ref="H126:H132">+G126+(365*5)</f>
        <v>41442</v>
      </c>
      <c r="I126" s="50" t="s">
        <v>101</v>
      </c>
      <c r="J126" s="51">
        <v>2008</v>
      </c>
      <c r="K126" s="51" t="str">
        <f t="shared" si="8"/>
        <v>2008 PKS</v>
      </c>
    </row>
    <row r="127" spans="1:11" ht="12">
      <c r="A127" s="95">
        <f t="shared" si="6"/>
        <v>121</v>
      </c>
      <c r="B127" s="75" t="s">
        <v>168</v>
      </c>
      <c r="C127" s="76" t="s">
        <v>622</v>
      </c>
      <c r="D127" s="110" t="s">
        <v>240</v>
      </c>
      <c r="E127" s="77" t="s">
        <v>447</v>
      </c>
      <c r="F127" s="113" t="s">
        <v>302</v>
      </c>
      <c r="G127" s="145">
        <v>40035</v>
      </c>
      <c r="H127" s="80">
        <f t="shared" si="9"/>
        <v>41860</v>
      </c>
      <c r="I127" s="50" t="s">
        <v>101</v>
      </c>
      <c r="J127" s="51">
        <v>2009</v>
      </c>
      <c r="K127" s="51" t="str">
        <f t="shared" si="8"/>
        <v>2009 PKS</v>
      </c>
    </row>
    <row r="128" spans="1:11" ht="12">
      <c r="A128" s="95">
        <f t="shared" si="6"/>
        <v>122</v>
      </c>
      <c r="B128" s="75" t="s">
        <v>238</v>
      </c>
      <c r="C128" s="76" t="s">
        <v>622</v>
      </c>
      <c r="D128" s="110" t="s">
        <v>240</v>
      </c>
      <c r="E128" s="77" t="s">
        <v>447</v>
      </c>
      <c r="F128" s="113" t="s">
        <v>239</v>
      </c>
      <c r="G128" s="145">
        <v>40036</v>
      </c>
      <c r="H128" s="80">
        <f t="shared" si="9"/>
        <v>41861</v>
      </c>
      <c r="I128" s="50" t="s">
        <v>101</v>
      </c>
      <c r="J128" s="51">
        <v>2009</v>
      </c>
      <c r="K128" s="51" t="str">
        <f t="shared" si="8"/>
        <v>2009 ADD</v>
      </c>
    </row>
    <row r="129" spans="1:11" ht="12">
      <c r="A129" s="95">
        <f t="shared" si="6"/>
        <v>123</v>
      </c>
      <c r="B129" s="75" t="s">
        <v>168</v>
      </c>
      <c r="C129" s="76" t="s">
        <v>306</v>
      </c>
      <c r="D129" s="110" t="s">
        <v>240</v>
      </c>
      <c r="E129" s="77" t="s">
        <v>447</v>
      </c>
      <c r="F129" s="113" t="s">
        <v>307</v>
      </c>
      <c r="G129" s="145">
        <v>39938</v>
      </c>
      <c r="H129" s="80">
        <f t="shared" si="9"/>
        <v>41763</v>
      </c>
      <c r="I129" s="50" t="s">
        <v>101</v>
      </c>
      <c r="J129" s="51">
        <v>2009</v>
      </c>
      <c r="K129" s="51" t="str">
        <f t="shared" si="8"/>
        <v>2009 PKS</v>
      </c>
    </row>
    <row r="130" spans="1:11" ht="12">
      <c r="A130" s="95">
        <f t="shared" si="6"/>
        <v>124</v>
      </c>
      <c r="B130" s="75" t="s">
        <v>168</v>
      </c>
      <c r="C130" s="76" t="s">
        <v>308</v>
      </c>
      <c r="D130" s="110" t="s">
        <v>309</v>
      </c>
      <c r="E130" s="77" t="s">
        <v>447</v>
      </c>
      <c r="F130" s="113" t="s">
        <v>310</v>
      </c>
      <c r="G130" s="145">
        <v>39938</v>
      </c>
      <c r="H130" s="80">
        <f t="shared" si="9"/>
        <v>41763</v>
      </c>
      <c r="I130" s="50" t="s">
        <v>101</v>
      </c>
      <c r="J130" s="51">
        <v>2009</v>
      </c>
      <c r="K130" s="51" t="str">
        <f t="shared" si="8"/>
        <v>2009 PKS</v>
      </c>
    </row>
    <row r="131" spans="1:11" ht="12">
      <c r="A131" s="95">
        <f t="shared" si="6"/>
        <v>125</v>
      </c>
      <c r="B131" s="75" t="s">
        <v>168</v>
      </c>
      <c r="C131" s="76" t="s">
        <v>324</v>
      </c>
      <c r="D131" s="77" t="s">
        <v>244</v>
      </c>
      <c r="E131" s="77" t="s">
        <v>447</v>
      </c>
      <c r="F131" s="78" t="s">
        <v>325</v>
      </c>
      <c r="G131" s="148">
        <v>39938</v>
      </c>
      <c r="H131" s="80">
        <f t="shared" si="9"/>
        <v>41763</v>
      </c>
      <c r="I131" s="50" t="s">
        <v>101</v>
      </c>
      <c r="J131" s="51">
        <v>2009</v>
      </c>
      <c r="K131" s="51" t="str">
        <f t="shared" si="8"/>
        <v>2009 PKS</v>
      </c>
    </row>
    <row r="132" spans="1:11" ht="12">
      <c r="A132" s="95">
        <f t="shared" si="6"/>
        <v>126</v>
      </c>
      <c r="B132" s="75" t="s">
        <v>168</v>
      </c>
      <c r="C132" s="76" t="s">
        <v>329</v>
      </c>
      <c r="D132" s="77" t="s">
        <v>245</v>
      </c>
      <c r="E132" s="77" t="s">
        <v>447</v>
      </c>
      <c r="F132" s="78" t="s">
        <v>246</v>
      </c>
      <c r="G132" s="148">
        <v>40035</v>
      </c>
      <c r="H132" s="80">
        <f t="shared" si="9"/>
        <v>41860</v>
      </c>
      <c r="I132" s="50" t="s">
        <v>101</v>
      </c>
      <c r="J132" s="51">
        <v>2009</v>
      </c>
      <c r="K132" s="51" t="str">
        <f t="shared" si="8"/>
        <v>2009 PKS</v>
      </c>
    </row>
    <row r="133" spans="1:11" ht="12">
      <c r="A133" s="95">
        <f t="shared" si="6"/>
        <v>127</v>
      </c>
      <c r="B133" s="75" t="s">
        <v>168</v>
      </c>
      <c r="C133" s="76" t="s">
        <v>330</v>
      </c>
      <c r="D133" s="77" t="s">
        <v>247</v>
      </c>
      <c r="E133" s="77" t="s">
        <v>447</v>
      </c>
      <c r="F133" s="78" t="s">
        <v>248</v>
      </c>
      <c r="G133" s="148">
        <v>40032</v>
      </c>
      <c r="H133" s="80">
        <f>+G133+(365*2)</f>
        <v>40762</v>
      </c>
      <c r="I133" s="50" t="s">
        <v>101</v>
      </c>
      <c r="J133" s="51">
        <v>2009</v>
      </c>
      <c r="K133" s="51" t="str">
        <f t="shared" si="8"/>
        <v>2009 PKS</v>
      </c>
    </row>
    <row r="134" spans="1:11" ht="12">
      <c r="A134" s="95">
        <f t="shared" si="6"/>
        <v>128</v>
      </c>
      <c r="B134" s="75" t="s">
        <v>238</v>
      </c>
      <c r="C134" s="76" t="s">
        <v>331</v>
      </c>
      <c r="D134" s="77" t="s">
        <v>433</v>
      </c>
      <c r="E134" s="77" t="s">
        <v>447</v>
      </c>
      <c r="F134" s="78"/>
      <c r="G134" s="148">
        <v>40035</v>
      </c>
      <c r="H134" s="80">
        <f aca="true" t="shared" si="10" ref="H134:H144">+G134+(365*5)</f>
        <v>41860</v>
      </c>
      <c r="I134" s="50" t="s">
        <v>101</v>
      </c>
      <c r="J134" s="51">
        <v>2009</v>
      </c>
      <c r="K134" s="51" t="str">
        <f t="shared" si="8"/>
        <v>2009 ADD</v>
      </c>
    </row>
    <row r="135" spans="1:11" ht="12">
      <c r="A135" s="95">
        <f t="shared" si="6"/>
        <v>129</v>
      </c>
      <c r="B135" s="75" t="s">
        <v>238</v>
      </c>
      <c r="C135" s="76" t="s">
        <v>249</v>
      </c>
      <c r="D135" s="77" t="s">
        <v>244</v>
      </c>
      <c r="E135" s="77" t="s">
        <v>447</v>
      </c>
      <c r="F135" s="78"/>
      <c r="G135" s="148">
        <v>40035</v>
      </c>
      <c r="H135" s="80">
        <f t="shared" si="10"/>
        <v>41860</v>
      </c>
      <c r="I135" s="50" t="s">
        <v>101</v>
      </c>
      <c r="J135" s="51">
        <v>2009</v>
      </c>
      <c r="K135" s="51" t="str">
        <f t="shared" si="8"/>
        <v>2009 ADD</v>
      </c>
    </row>
    <row r="136" spans="1:11" ht="12">
      <c r="A136" s="95">
        <f t="shared" si="6"/>
        <v>130</v>
      </c>
      <c r="B136" s="75" t="s">
        <v>238</v>
      </c>
      <c r="C136" s="76" t="s">
        <v>335</v>
      </c>
      <c r="D136" s="77" t="s">
        <v>244</v>
      </c>
      <c r="E136" s="77" t="s">
        <v>447</v>
      </c>
      <c r="F136" s="78" t="s">
        <v>250</v>
      </c>
      <c r="G136" s="148">
        <v>40035</v>
      </c>
      <c r="H136" s="80">
        <f t="shared" si="10"/>
        <v>41860</v>
      </c>
      <c r="I136" s="50" t="s">
        <v>101</v>
      </c>
      <c r="J136" s="51">
        <v>2009</v>
      </c>
      <c r="K136" s="51" t="str">
        <f t="shared" si="8"/>
        <v>2009 ADD</v>
      </c>
    </row>
    <row r="137" spans="1:11" ht="12">
      <c r="A137" s="95">
        <f aca="true" t="shared" si="11" ref="A137:A200">+A136+1</f>
        <v>131</v>
      </c>
      <c r="B137" s="75" t="s">
        <v>238</v>
      </c>
      <c r="C137" s="76" t="s">
        <v>623</v>
      </c>
      <c r="D137" s="77" t="s">
        <v>244</v>
      </c>
      <c r="E137" s="77" t="s">
        <v>447</v>
      </c>
      <c r="F137" s="78" t="s">
        <v>252</v>
      </c>
      <c r="G137" s="148">
        <v>40035</v>
      </c>
      <c r="H137" s="80">
        <f t="shared" si="10"/>
        <v>41860</v>
      </c>
      <c r="I137" s="50" t="s">
        <v>101</v>
      </c>
      <c r="J137" s="51">
        <v>2009</v>
      </c>
      <c r="K137" s="51" t="str">
        <f t="shared" si="8"/>
        <v>2009 ADD</v>
      </c>
    </row>
    <row r="138" spans="1:11" ht="12">
      <c r="A138" s="95">
        <f t="shared" si="11"/>
        <v>132</v>
      </c>
      <c r="B138" s="75" t="s">
        <v>168</v>
      </c>
      <c r="C138" s="76" t="s">
        <v>152</v>
      </c>
      <c r="D138" s="77" t="s">
        <v>251</v>
      </c>
      <c r="E138" s="77" t="s">
        <v>447</v>
      </c>
      <c r="F138" s="78"/>
      <c r="G138" s="148">
        <v>40101</v>
      </c>
      <c r="H138" s="80">
        <f t="shared" si="10"/>
        <v>41926</v>
      </c>
      <c r="I138" s="50" t="s">
        <v>101</v>
      </c>
      <c r="J138" s="51">
        <v>2009</v>
      </c>
      <c r="K138" s="51" t="str">
        <f t="shared" si="8"/>
        <v>2009 PKS</v>
      </c>
    </row>
    <row r="139" spans="1:11" ht="15" customHeight="1">
      <c r="A139" s="95">
        <f t="shared" si="11"/>
        <v>133</v>
      </c>
      <c r="B139" s="75" t="s">
        <v>50</v>
      </c>
      <c r="C139" s="76" t="s">
        <v>802</v>
      </c>
      <c r="D139" s="149" t="s">
        <v>803</v>
      </c>
      <c r="E139" s="77" t="s">
        <v>447</v>
      </c>
      <c r="F139" s="78" t="s">
        <v>804</v>
      </c>
      <c r="G139" s="79">
        <v>40763</v>
      </c>
      <c r="H139" s="80">
        <f t="shared" si="10"/>
        <v>42588</v>
      </c>
      <c r="I139" s="50" t="s">
        <v>101</v>
      </c>
      <c r="J139" s="51">
        <v>2011</v>
      </c>
      <c r="K139" s="51" t="str">
        <f t="shared" si="8"/>
        <v>2011 MoU</v>
      </c>
    </row>
    <row r="140" spans="1:11" ht="15" customHeight="1">
      <c r="A140" s="95">
        <f t="shared" si="11"/>
        <v>134</v>
      </c>
      <c r="B140" s="75" t="s">
        <v>168</v>
      </c>
      <c r="C140" s="76" t="s">
        <v>683</v>
      </c>
      <c r="D140" s="149" t="s">
        <v>401</v>
      </c>
      <c r="E140" s="77" t="s">
        <v>447</v>
      </c>
      <c r="F140" s="78" t="s">
        <v>143</v>
      </c>
      <c r="G140" s="150">
        <v>39499</v>
      </c>
      <c r="H140" s="80">
        <f>+G140+(365*5)</f>
        <v>41324</v>
      </c>
      <c r="I140" s="50" t="s">
        <v>101</v>
      </c>
      <c r="J140" s="51">
        <v>2008</v>
      </c>
      <c r="K140" s="51" t="str">
        <f>+J140&amp;" "&amp;B140</f>
        <v>2008 PKS</v>
      </c>
    </row>
    <row r="141" spans="1:11" ht="36">
      <c r="A141" s="95">
        <f t="shared" si="11"/>
        <v>135</v>
      </c>
      <c r="B141" s="75" t="s">
        <v>50</v>
      </c>
      <c r="C141" s="46" t="s">
        <v>653</v>
      </c>
      <c r="D141" s="77" t="s">
        <v>654</v>
      </c>
      <c r="E141" s="77" t="s">
        <v>447</v>
      </c>
      <c r="F141" s="78" t="s">
        <v>655</v>
      </c>
      <c r="G141" s="79">
        <v>40613</v>
      </c>
      <c r="H141" s="80">
        <f t="shared" si="10"/>
        <v>42438</v>
      </c>
      <c r="I141" s="50" t="s">
        <v>101</v>
      </c>
      <c r="J141" s="51">
        <v>2011</v>
      </c>
      <c r="K141" s="51" t="str">
        <f t="shared" si="8"/>
        <v>2011 MoU</v>
      </c>
    </row>
    <row r="142" spans="1:11" ht="15" customHeight="1">
      <c r="A142" s="95">
        <f t="shared" si="11"/>
        <v>136</v>
      </c>
      <c r="B142" s="75" t="s">
        <v>50</v>
      </c>
      <c r="C142" s="76" t="s">
        <v>658</v>
      </c>
      <c r="D142" s="77" t="s">
        <v>659</v>
      </c>
      <c r="E142" s="77" t="s">
        <v>447</v>
      </c>
      <c r="F142" s="78" t="s">
        <v>660</v>
      </c>
      <c r="G142" s="79">
        <v>40651</v>
      </c>
      <c r="H142" s="80">
        <f t="shared" si="10"/>
        <v>42476</v>
      </c>
      <c r="I142" s="50" t="s">
        <v>101</v>
      </c>
      <c r="J142" s="51">
        <v>2011</v>
      </c>
      <c r="K142" s="51" t="str">
        <f t="shared" si="8"/>
        <v>2011 MoU</v>
      </c>
    </row>
    <row r="143" spans="1:11" ht="15" customHeight="1">
      <c r="A143" s="95">
        <f t="shared" si="11"/>
        <v>137</v>
      </c>
      <c r="B143" s="75" t="s">
        <v>50</v>
      </c>
      <c r="C143" s="76" t="s">
        <v>667</v>
      </c>
      <c r="D143" s="77" t="s">
        <v>668</v>
      </c>
      <c r="E143" s="77" t="s">
        <v>447</v>
      </c>
      <c r="F143" s="78" t="s">
        <v>669</v>
      </c>
      <c r="G143" s="79">
        <v>39391</v>
      </c>
      <c r="H143" s="80">
        <f t="shared" si="10"/>
        <v>41216</v>
      </c>
      <c r="I143" s="50" t="s">
        <v>101</v>
      </c>
      <c r="J143" s="51">
        <v>2007</v>
      </c>
      <c r="K143" s="51" t="str">
        <f t="shared" si="8"/>
        <v>2007 MoU</v>
      </c>
    </row>
    <row r="144" spans="1:11" ht="15" customHeight="1">
      <c r="A144" s="95">
        <f t="shared" si="11"/>
        <v>138</v>
      </c>
      <c r="B144" s="75" t="s">
        <v>50</v>
      </c>
      <c r="C144" s="76" t="s">
        <v>684</v>
      </c>
      <c r="D144" s="77" t="s">
        <v>685</v>
      </c>
      <c r="E144" s="77"/>
      <c r="F144" s="78" t="s">
        <v>686</v>
      </c>
      <c r="G144" s="79">
        <v>39742</v>
      </c>
      <c r="H144" s="80">
        <f t="shared" si="10"/>
        <v>41567</v>
      </c>
      <c r="I144" s="50" t="s">
        <v>101</v>
      </c>
      <c r="J144" s="51">
        <v>2008</v>
      </c>
      <c r="K144" s="51" t="str">
        <f t="shared" si="8"/>
        <v>2008 MoU</v>
      </c>
    </row>
    <row r="145" spans="1:11" ht="15" customHeight="1">
      <c r="A145" s="95">
        <f t="shared" si="11"/>
        <v>139</v>
      </c>
      <c r="B145" s="75" t="s">
        <v>168</v>
      </c>
      <c r="C145" s="76" t="s">
        <v>684</v>
      </c>
      <c r="D145" s="77" t="s">
        <v>793</v>
      </c>
      <c r="E145" s="77"/>
      <c r="F145" s="78" t="s">
        <v>794</v>
      </c>
      <c r="G145" s="79">
        <v>39769</v>
      </c>
      <c r="H145" s="80">
        <f>+G145+(365*5)</f>
        <v>41594</v>
      </c>
      <c r="I145" s="50" t="s">
        <v>101</v>
      </c>
      <c r="J145" s="51">
        <v>2008</v>
      </c>
      <c r="K145" s="51" t="str">
        <f t="shared" si="8"/>
        <v>2008 PKS</v>
      </c>
    </row>
    <row r="146" spans="1:11" ht="15" customHeight="1">
      <c r="A146" s="95">
        <f t="shared" si="11"/>
        <v>140</v>
      </c>
      <c r="B146" s="151" t="s">
        <v>50</v>
      </c>
      <c r="C146" s="125" t="s">
        <v>736</v>
      </c>
      <c r="D146" s="105" t="s">
        <v>737</v>
      </c>
      <c r="E146" s="105" t="s">
        <v>447</v>
      </c>
      <c r="F146" s="106"/>
      <c r="G146" s="152">
        <v>40553</v>
      </c>
      <c r="H146" s="108">
        <f>+G146+(365*5)</f>
        <v>42378</v>
      </c>
      <c r="I146" s="109" t="s">
        <v>101</v>
      </c>
      <c r="J146" s="51">
        <v>2011</v>
      </c>
      <c r="K146" s="51" t="str">
        <f t="shared" si="8"/>
        <v>2011 MoU</v>
      </c>
    </row>
    <row r="147" spans="1:11" ht="48">
      <c r="A147" s="95">
        <f t="shared" si="11"/>
        <v>141</v>
      </c>
      <c r="B147" s="75" t="s">
        <v>168</v>
      </c>
      <c r="C147" s="76" t="s">
        <v>736</v>
      </c>
      <c r="D147" s="77" t="s">
        <v>837</v>
      </c>
      <c r="E147" s="77" t="s">
        <v>447</v>
      </c>
      <c r="F147" s="78" t="s">
        <v>838</v>
      </c>
      <c r="G147" s="79">
        <v>40840</v>
      </c>
      <c r="H147" s="80">
        <f>+G147+(365*1)</f>
        <v>41205</v>
      </c>
      <c r="I147" s="50" t="s">
        <v>839</v>
      </c>
      <c r="J147" s="51">
        <v>2011</v>
      </c>
      <c r="K147" s="51" t="str">
        <f>+J147&amp;" "&amp;B147</f>
        <v>2011 PKS</v>
      </c>
    </row>
    <row r="148" spans="1:11" ht="15" customHeight="1">
      <c r="A148" s="95">
        <f t="shared" si="11"/>
        <v>142</v>
      </c>
      <c r="B148" s="75" t="s">
        <v>50</v>
      </c>
      <c r="C148" s="76" t="s">
        <v>740</v>
      </c>
      <c r="D148" s="77" t="s">
        <v>770</v>
      </c>
      <c r="E148" s="77" t="s">
        <v>447</v>
      </c>
      <c r="F148" s="78" t="s">
        <v>741</v>
      </c>
      <c r="G148" s="79">
        <v>40674</v>
      </c>
      <c r="H148" s="80">
        <f>+G148+(365*5)</f>
        <v>42499</v>
      </c>
      <c r="I148" s="50" t="s">
        <v>101</v>
      </c>
      <c r="J148" s="51">
        <v>2011</v>
      </c>
      <c r="K148" s="51" t="str">
        <f t="shared" si="8"/>
        <v>2011 MoU</v>
      </c>
    </row>
    <row r="149" spans="1:11" ht="12">
      <c r="A149" s="95">
        <f t="shared" si="11"/>
        <v>143</v>
      </c>
      <c r="B149" s="75" t="s">
        <v>50</v>
      </c>
      <c r="C149" s="76" t="s">
        <v>742</v>
      </c>
      <c r="D149" s="77" t="s">
        <v>771</v>
      </c>
      <c r="E149" s="77" t="s">
        <v>447</v>
      </c>
      <c r="F149" s="78" t="s">
        <v>743</v>
      </c>
      <c r="G149" s="79">
        <v>40633</v>
      </c>
      <c r="H149" s="80">
        <f>+G149+(365*5)</f>
        <v>42458</v>
      </c>
      <c r="I149" s="50" t="s">
        <v>101</v>
      </c>
      <c r="J149" s="51">
        <v>2011</v>
      </c>
      <c r="K149" s="51" t="str">
        <f t="shared" si="8"/>
        <v>2011 MoU</v>
      </c>
    </row>
    <row r="150" spans="1:11" ht="48">
      <c r="A150" s="95">
        <f t="shared" si="11"/>
        <v>144</v>
      </c>
      <c r="B150" s="75" t="s">
        <v>168</v>
      </c>
      <c r="C150" s="46" t="s">
        <v>744</v>
      </c>
      <c r="D150" s="77" t="s">
        <v>745</v>
      </c>
      <c r="E150" s="77" t="s">
        <v>447</v>
      </c>
      <c r="F150" s="78" t="s">
        <v>746</v>
      </c>
      <c r="G150" s="79">
        <v>40639</v>
      </c>
      <c r="H150" s="80">
        <f>+G150+(365*5)</f>
        <v>42464</v>
      </c>
      <c r="I150" s="50" t="s">
        <v>747</v>
      </c>
      <c r="J150" s="51">
        <v>2011</v>
      </c>
      <c r="K150" s="51" t="str">
        <f t="shared" si="8"/>
        <v>2011 PKS</v>
      </c>
    </row>
    <row r="151" spans="1:11" ht="36">
      <c r="A151" s="95">
        <f t="shared" si="11"/>
        <v>145</v>
      </c>
      <c r="B151" s="75" t="s">
        <v>168</v>
      </c>
      <c r="C151" s="46" t="s">
        <v>744</v>
      </c>
      <c r="D151" s="77" t="s">
        <v>857</v>
      </c>
      <c r="E151" s="77" t="s">
        <v>447</v>
      </c>
      <c r="F151" s="78" t="s">
        <v>861</v>
      </c>
      <c r="G151" s="79">
        <v>40883</v>
      </c>
      <c r="H151" s="80">
        <f>+G151+(365*5)</f>
        <v>42708</v>
      </c>
      <c r="I151" s="50" t="s">
        <v>858</v>
      </c>
      <c r="J151" s="51">
        <v>2011</v>
      </c>
      <c r="K151" s="51" t="str">
        <f>+J151&amp;" "&amp;B151</f>
        <v>2011 PKS</v>
      </c>
    </row>
    <row r="152" spans="1:11" ht="15" customHeight="1">
      <c r="A152" s="95">
        <f t="shared" si="11"/>
        <v>146</v>
      </c>
      <c r="B152" s="75" t="s">
        <v>50</v>
      </c>
      <c r="C152" s="76" t="s">
        <v>766</v>
      </c>
      <c r="D152" s="77" t="s">
        <v>769</v>
      </c>
      <c r="E152" s="77" t="s">
        <v>447</v>
      </c>
      <c r="F152" s="78" t="s">
        <v>767</v>
      </c>
      <c r="G152" s="79">
        <v>40749</v>
      </c>
      <c r="H152" s="80">
        <f>+G152+(365*5)</f>
        <v>42574</v>
      </c>
      <c r="I152" s="50" t="s">
        <v>101</v>
      </c>
      <c r="J152" s="51">
        <v>2011</v>
      </c>
      <c r="K152" s="51" t="str">
        <f t="shared" si="8"/>
        <v>2011 MoU</v>
      </c>
    </row>
    <row r="153" spans="1:11" ht="63" customHeight="1">
      <c r="A153" s="95">
        <f t="shared" si="11"/>
        <v>147</v>
      </c>
      <c r="B153" s="75" t="s">
        <v>168</v>
      </c>
      <c r="C153" s="46" t="s">
        <v>768</v>
      </c>
      <c r="D153" s="77" t="s">
        <v>772</v>
      </c>
      <c r="E153" s="77" t="s">
        <v>447</v>
      </c>
      <c r="F153" s="78" t="s">
        <v>773</v>
      </c>
      <c r="G153" s="79">
        <v>40765</v>
      </c>
      <c r="H153" s="80">
        <f>+G153+(365*1)</f>
        <v>41130</v>
      </c>
      <c r="I153" s="50" t="s">
        <v>774</v>
      </c>
      <c r="J153" s="51">
        <v>2011</v>
      </c>
      <c r="K153" s="51" t="str">
        <f aca="true" t="shared" si="12" ref="K153:K162">+J153&amp;" "&amp;B153</f>
        <v>2011 PKS</v>
      </c>
    </row>
    <row r="154" spans="1:11" ht="15" customHeight="1">
      <c r="A154" s="95">
        <f t="shared" si="11"/>
        <v>148</v>
      </c>
      <c r="B154" s="75" t="s">
        <v>168</v>
      </c>
      <c r="C154" s="76" t="s">
        <v>919</v>
      </c>
      <c r="D154" s="77" t="s">
        <v>775</v>
      </c>
      <c r="E154" s="77" t="s">
        <v>447</v>
      </c>
      <c r="F154" s="78" t="s">
        <v>776</v>
      </c>
      <c r="G154" s="79">
        <v>40744</v>
      </c>
      <c r="H154" s="80">
        <f>+G154+(365*1)</f>
        <v>41109</v>
      </c>
      <c r="I154" s="50" t="s">
        <v>777</v>
      </c>
      <c r="J154" s="51">
        <v>2011</v>
      </c>
      <c r="K154" s="51" t="str">
        <f t="shared" si="12"/>
        <v>2011 PKS</v>
      </c>
    </row>
    <row r="155" spans="1:11" ht="15" customHeight="1">
      <c r="A155" s="95">
        <f t="shared" si="11"/>
        <v>149</v>
      </c>
      <c r="B155" s="153" t="s">
        <v>50</v>
      </c>
      <c r="C155" s="50" t="s">
        <v>780</v>
      </c>
      <c r="D155" s="154" t="s">
        <v>781</v>
      </c>
      <c r="E155" s="110" t="s">
        <v>447</v>
      </c>
      <c r="F155" s="155" t="s">
        <v>782</v>
      </c>
      <c r="G155" s="79">
        <v>40748</v>
      </c>
      <c r="H155" s="80">
        <f>+G155+(365*5)</f>
        <v>42573</v>
      </c>
      <c r="I155" s="50" t="s">
        <v>101</v>
      </c>
      <c r="J155" s="51">
        <v>2011</v>
      </c>
      <c r="K155" s="51" t="str">
        <f t="shared" si="12"/>
        <v>2011 MoU</v>
      </c>
    </row>
    <row r="156" spans="1:11" ht="15" customHeight="1">
      <c r="A156" s="95">
        <f t="shared" si="11"/>
        <v>150</v>
      </c>
      <c r="B156" s="75" t="s">
        <v>50</v>
      </c>
      <c r="C156" s="76" t="s">
        <v>801</v>
      </c>
      <c r="D156" s="77" t="s">
        <v>805</v>
      </c>
      <c r="E156" s="77" t="s">
        <v>447</v>
      </c>
      <c r="F156" s="78" t="s">
        <v>806</v>
      </c>
      <c r="G156" s="79">
        <v>40777</v>
      </c>
      <c r="H156" s="80">
        <f>+G156+(365*5)</f>
        <v>42602</v>
      </c>
      <c r="I156" s="50" t="s">
        <v>101</v>
      </c>
      <c r="J156" s="51">
        <v>2011</v>
      </c>
      <c r="K156" s="51" t="str">
        <f t="shared" si="12"/>
        <v>2011 MoU</v>
      </c>
    </row>
    <row r="157" spans="1:11" ht="15" customHeight="1">
      <c r="A157" s="95">
        <f t="shared" si="11"/>
        <v>151</v>
      </c>
      <c r="B157" s="75" t="s">
        <v>50</v>
      </c>
      <c r="C157" s="76" t="s">
        <v>810</v>
      </c>
      <c r="D157" s="77" t="s">
        <v>811</v>
      </c>
      <c r="E157" s="77" t="s">
        <v>447</v>
      </c>
      <c r="F157" s="78" t="s">
        <v>812</v>
      </c>
      <c r="G157" s="79">
        <v>40470</v>
      </c>
      <c r="H157" s="80">
        <f>+G157+(365*5)</f>
        <v>42295</v>
      </c>
      <c r="I157" s="50" t="s">
        <v>101</v>
      </c>
      <c r="J157" s="51">
        <v>2010</v>
      </c>
      <c r="K157" s="51" t="str">
        <f t="shared" si="12"/>
        <v>2010 MoU</v>
      </c>
    </row>
    <row r="158" spans="1:11" ht="15" customHeight="1">
      <c r="A158" s="95">
        <f t="shared" si="11"/>
        <v>152</v>
      </c>
      <c r="B158" s="75" t="s">
        <v>50</v>
      </c>
      <c r="C158" s="76" t="s">
        <v>816</v>
      </c>
      <c r="D158" s="77" t="s">
        <v>817</v>
      </c>
      <c r="E158" s="77" t="s">
        <v>447</v>
      </c>
      <c r="F158" s="78" t="s">
        <v>818</v>
      </c>
      <c r="G158" s="79">
        <v>40182</v>
      </c>
      <c r="H158" s="80">
        <f>+G158+(365*5)</f>
        <v>42007</v>
      </c>
      <c r="I158" s="50" t="s">
        <v>101</v>
      </c>
      <c r="J158" s="51">
        <v>2010</v>
      </c>
      <c r="K158" s="51" t="str">
        <f t="shared" si="12"/>
        <v>2010 MoU</v>
      </c>
    </row>
    <row r="159" spans="1:11" ht="15" customHeight="1">
      <c r="A159" s="95">
        <f t="shared" si="11"/>
        <v>153</v>
      </c>
      <c r="B159" s="75" t="s">
        <v>168</v>
      </c>
      <c r="C159" s="76" t="s">
        <v>819</v>
      </c>
      <c r="D159" s="77" t="s">
        <v>820</v>
      </c>
      <c r="E159" s="77" t="s">
        <v>447</v>
      </c>
      <c r="F159" s="78" t="s">
        <v>821</v>
      </c>
      <c r="G159" s="79">
        <v>40182</v>
      </c>
      <c r="H159" s="80">
        <f>+G159+(365*5)</f>
        <v>42007</v>
      </c>
      <c r="I159" s="50" t="s">
        <v>101</v>
      </c>
      <c r="J159" s="51">
        <v>2010</v>
      </c>
      <c r="K159" s="51" t="str">
        <f t="shared" si="12"/>
        <v>2010 PKS</v>
      </c>
    </row>
    <row r="160" spans="1:11" ht="15" customHeight="1">
      <c r="A160" s="95">
        <f t="shared" si="11"/>
        <v>154</v>
      </c>
      <c r="B160" s="75" t="s">
        <v>50</v>
      </c>
      <c r="C160" s="76" t="s">
        <v>828</v>
      </c>
      <c r="D160" s="77" t="s">
        <v>829</v>
      </c>
      <c r="E160" s="77" t="s">
        <v>447</v>
      </c>
      <c r="F160" s="78" t="s">
        <v>830</v>
      </c>
      <c r="G160" s="79">
        <v>40821</v>
      </c>
      <c r="H160" s="80">
        <f>+G160+(365*3)</f>
        <v>41916</v>
      </c>
      <c r="I160" s="50" t="s">
        <v>101</v>
      </c>
      <c r="J160" s="51">
        <v>2011</v>
      </c>
      <c r="K160" s="51" t="str">
        <f t="shared" si="12"/>
        <v>2011 MoU</v>
      </c>
    </row>
    <row r="161" spans="1:11" ht="15" customHeight="1">
      <c r="A161" s="95">
        <f t="shared" si="11"/>
        <v>155</v>
      </c>
      <c r="B161" s="75" t="s">
        <v>50</v>
      </c>
      <c r="C161" s="76" t="s">
        <v>831</v>
      </c>
      <c r="D161" s="77" t="s">
        <v>832</v>
      </c>
      <c r="E161" s="77" t="s">
        <v>447</v>
      </c>
      <c r="F161" s="78" t="s">
        <v>833</v>
      </c>
      <c r="G161" s="79">
        <v>40843</v>
      </c>
      <c r="H161" s="80">
        <f aca="true" t="shared" si="13" ref="H161:H166">+G161+(365*5)</f>
        <v>42668</v>
      </c>
      <c r="I161" s="50" t="s">
        <v>101</v>
      </c>
      <c r="J161" s="51">
        <v>2011</v>
      </c>
      <c r="K161" s="51" t="str">
        <f t="shared" si="12"/>
        <v>2011 MoU</v>
      </c>
    </row>
    <row r="162" spans="1:11" ht="15" customHeight="1">
      <c r="A162" s="95">
        <f t="shared" si="11"/>
        <v>156</v>
      </c>
      <c r="B162" s="99" t="s">
        <v>50</v>
      </c>
      <c r="C162" s="76" t="s">
        <v>834</v>
      </c>
      <c r="D162" s="77" t="s">
        <v>835</v>
      </c>
      <c r="E162" s="77" t="s">
        <v>447</v>
      </c>
      <c r="F162" s="78" t="s">
        <v>836</v>
      </c>
      <c r="G162" s="79">
        <v>40870</v>
      </c>
      <c r="H162" s="80">
        <f t="shared" si="13"/>
        <v>42695</v>
      </c>
      <c r="I162" s="50" t="s">
        <v>101</v>
      </c>
      <c r="J162" s="51">
        <v>2011</v>
      </c>
      <c r="K162" s="51" t="str">
        <f t="shared" si="12"/>
        <v>2011 MoU</v>
      </c>
    </row>
    <row r="163" spans="1:11" ht="15" customHeight="1">
      <c r="A163" s="95">
        <f t="shared" si="11"/>
        <v>157</v>
      </c>
      <c r="B163" s="75" t="s">
        <v>50</v>
      </c>
      <c r="C163" s="76" t="s">
        <v>840</v>
      </c>
      <c r="D163" s="77" t="s">
        <v>841</v>
      </c>
      <c r="E163" s="77" t="s">
        <v>447</v>
      </c>
      <c r="F163" s="78" t="s">
        <v>842</v>
      </c>
      <c r="G163" s="79">
        <v>40870</v>
      </c>
      <c r="H163" s="80">
        <f t="shared" si="13"/>
        <v>42695</v>
      </c>
      <c r="I163" s="50" t="s">
        <v>101</v>
      </c>
      <c r="J163" s="51">
        <v>2011</v>
      </c>
      <c r="K163" s="51" t="str">
        <f aca="true" t="shared" si="14" ref="K163:K188">+J163&amp;" "&amp;B163</f>
        <v>2011 MoU</v>
      </c>
    </row>
    <row r="164" spans="1:11" ht="15" customHeight="1">
      <c r="A164" s="95">
        <f t="shared" si="11"/>
        <v>158</v>
      </c>
      <c r="B164" s="75" t="s">
        <v>50</v>
      </c>
      <c r="C164" s="76" t="s">
        <v>843</v>
      </c>
      <c r="D164" s="77"/>
      <c r="E164" s="77" t="s">
        <v>447</v>
      </c>
      <c r="F164" s="78" t="s">
        <v>844</v>
      </c>
      <c r="G164" s="79">
        <v>39400</v>
      </c>
      <c r="H164" s="80">
        <f t="shared" si="13"/>
        <v>41225</v>
      </c>
      <c r="I164" s="50" t="s">
        <v>101</v>
      </c>
      <c r="J164" s="51">
        <v>2011</v>
      </c>
      <c r="K164" s="51" t="str">
        <f t="shared" si="14"/>
        <v>2011 MoU</v>
      </c>
    </row>
    <row r="165" spans="1:11" ht="15" customHeight="1">
      <c r="A165" s="95">
        <f t="shared" si="11"/>
        <v>159</v>
      </c>
      <c r="B165" s="75" t="s">
        <v>50</v>
      </c>
      <c r="C165" s="76" t="s">
        <v>848</v>
      </c>
      <c r="D165" s="77" t="s">
        <v>849</v>
      </c>
      <c r="E165" s="77" t="s">
        <v>447</v>
      </c>
      <c r="F165" s="78" t="s">
        <v>850</v>
      </c>
      <c r="G165" s="79">
        <v>40862</v>
      </c>
      <c r="H165" s="80">
        <f t="shared" si="13"/>
        <v>42687</v>
      </c>
      <c r="I165" s="50" t="s">
        <v>101</v>
      </c>
      <c r="J165" s="51">
        <v>2011</v>
      </c>
      <c r="K165" s="51" t="str">
        <f t="shared" si="14"/>
        <v>2011 MoU</v>
      </c>
    </row>
    <row r="166" spans="1:11" ht="15" customHeight="1">
      <c r="A166" s="95">
        <f t="shared" si="11"/>
        <v>160</v>
      </c>
      <c r="B166" s="75" t="s">
        <v>50</v>
      </c>
      <c r="C166" s="76" t="s">
        <v>859</v>
      </c>
      <c r="D166" s="77" t="s">
        <v>851</v>
      </c>
      <c r="E166" s="77" t="s">
        <v>447</v>
      </c>
      <c r="F166" s="78" t="s">
        <v>852</v>
      </c>
      <c r="G166" s="79">
        <v>40892</v>
      </c>
      <c r="H166" s="80">
        <f t="shared" si="13"/>
        <v>42717</v>
      </c>
      <c r="I166" s="50" t="s">
        <v>101</v>
      </c>
      <c r="J166" s="51">
        <v>2011</v>
      </c>
      <c r="K166" s="51" t="str">
        <f t="shared" si="14"/>
        <v>2011 MoU</v>
      </c>
    </row>
    <row r="167" spans="1:11" ht="15" customHeight="1">
      <c r="A167" s="95">
        <f t="shared" si="11"/>
        <v>161</v>
      </c>
      <c r="B167" s="156" t="s">
        <v>50</v>
      </c>
      <c r="C167" s="125" t="s">
        <v>868</v>
      </c>
      <c r="D167" s="268" t="s">
        <v>869</v>
      </c>
      <c r="E167" s="269"/>
      <c r="F167" s="270"/>
      <c r="G167" s="152">
        <v>40621</v>
      </c>
      <c r="H167" s="108">
        <f>+G167+(365*4)</f>
        <v>42081</v>
      </c>
      <c r="I167" s="109" t="s">
        <v>101</v>
      </c>
      <c r="J167" s="51">
        <v>2011</v>
      </c>
      <c r="K167" s="51" t="str">
        <f t="shared" si="14"/>
        <v>2011 MoU</v>
      </c>
    </row>
    <row r="168" spans="1:11" ht="15" customHeight="1">
      <c r="A168" s="95">
        <f t="shared" si="11"/>
        <v>162</v>
      </c>
      <c r="B168" s="99" t="s">
        <v>50</v>
      </c>
      <c r="C168" s="76" t="s">
        <v>870</v>
      </c>
      <c r="D168" s="77"/>
      <c r="E168" s="77"/>
      <c r="F168" s="78"/>
      <c r="G168" s="79">
        <v>40921</v>
      </c>
      <c r="H168" s="80">
        <f aca="true" t="shared" si="15" ref="H168:H173">+G168+(365*5)</f>
        <v>42746</v>
      </c>
      <c r="I168" s="50" t="s">
        <v>101</v>
      </c>
      <c r="J168" s="51">
        <v>2012</v>
      </c>
      <c r="K168" s="51" t="str">
        <f t="shared" si="14"/>
        <v>2012 MoU</v>
      </c>
    </row>
    <row r="169" spans="1:11" ht="15" customHeight="1">
      <c r="A169" s="95">
        <f t="shared" si="11"/>
        <v>163</v>
      </c>
      <c r="B169" s="99" t="s">
        <v>50</v>
      </c>
      <c r="C169" s="76" t="s">
        <v>871</v>
      </c>
      <c r="D169" s="77" t="s">
        <v>872</v>
      </c>
      <c r="E169" s="77" t="s">
        <v>447</v>
      </c>
      <c r="F169" s="78" t="s">
        <v>873</v>
      </c>
      <c r="G169" s="79">
        <v>40954</v>
      </c>
      <c r="H169" s="80">
        <f t="shared" si="15"/>
        <v>42779</v>
      </c>
      <c r="I169" s="50" t="s">
        <v>101</v>
      </c>
      <c r="J169" s="51">
        <v>2012</v>
      </c>
      <c r="K169" s="51" t="str">
        <f t="shared" si="14"/>
        <v>2012 MoU</v>
      </c>
    </row>
    <row r="170" spans="1:11" ht="15" customHeight="1">
      <c r="A170" s="95">
        <f t="shared" si="11"/>
        <v>164</v>
      </c>
      <c r="B170" s="99" t="s">
        <v>50</v>
      </c>
      <c r="C170" s="76" t="s">
        <v>874</v>
      </c>
      <c r="D170" s="77" t="s">
        <v>875</v>
      </c>
      <c r="E170" s="77" t="s">
        <v>447</v>
      </c>
      <c r="F170" s="78" t="s">
        <v>876</v>
      </c>
      <c r="G170" s="79">
        <v>40955</v>
      </c>
      <c r="H170" s="80">
        <f t="shared" si="15"/>
        <v>42780</v>
      </c>
      <c r="I170" s="50" t="s">
        <v>101</v>
      </c>
      <c r="J170" s="51">
        <v>2012</v>
      </c>
      <c r="K170" s="51" t="str">
        <f t="shared" si="14"/>
        <v>2012 MoU</v>
      </c>
    </row>
    <row r="171" spans="1:11" ht="15" customHeight="1">
      <c r="A171" s="95">
        <f t="shared" si="11"/>
        <v>165</v>
      </c>
      <c r="B171" s="99" t="s">
        <v>50</v>
      </c>
      <c r="C171" s="76" t="s">
        <v>889</v>
      </c>
      <c r="D171" s="77" t="s">
        <v>890</v>
      </c>
      <c r="E171" s="77" t="s">
        <v>447</v>
      </c>
      <c r="F171" s="78" t="s">
        <v>891</v>
      </c>
      <c r="G171" s="79">
        <v>40919</v>
      </c>
      <c r="H171" s="80">
        <f t="shared" si="15"/>
        <v>42744</v>
      </c>
      <c r="I171" s="50" t="s">
        <v>101</v>
      </c>
      <c r="J171" s="51">
        <v>2012</v>
      </c>
      <c r="K171" s="51" t="str">
        <f t="shared" si="14"/>
        <v>2012 MoU</v>
      </c>
    </row>
    <row r="172" spans="1:11" ht="15" customHeight="1">
      <c r="A172" s="95">
        <f t="shared" si="11"/>
        <v>166</v>
      </c>
      <c r="B172" s="99" t="s">
        <v>50</v>
      </c>
      <c r="C172" s="76" t="s">
        <v>892</v>
      </c>
      <c r="D172" s="77" t="s">
        <v>893</v>
      </c>
      <c r="E172" s="77" t="s">
        <v>447</v>
      </c>
      <c r="F172" s="78" t="s">
        <v>894</v>
      </c>
      <c r="G172" s="79">
        <v>40974</v>
      </c>
      <c r="H172" s="80">
        <f t="shared" si="15"/>
        <v>42799</v>
      </c>
      <c r="I172" s="50" t="s">
        <v>101</v>
      </c>
      <c r="J172" s="51">
        <v>2012</v>
      </c>
      <c r="K172" s="51" t="str">
        <f t="shared" si="14"/>
        <v>2012 MoU</v>
      </c>
    </row>
    <row r="173" spans="1:11" ht="15" customHeight="1">
      <c r="A173" s="95">
        <f t="shared" si="11"/>
        <v>167</v>
      </c>
      <c r="B173" s="157" t="s">
        <v>50</v>
      </c>
      <c r="C173" s="50" t="s">
        <v>895</v>
      </c>
      <c r="D173" s="51" t="s">
        <v>896</v>
      </c>
      <c r="E173" s="110" t="s">
        <v>447</v>
      </c>
      <c r="F173" s="155" t="s">
        <v>897</v>
      </c>
      <c r="G173" s="118">
        <v>41001</v>
      </c>
      <c r="H173" s="118">
        <f t="shared" si="15"/>
        <v>42826</v>
      </c>
      <c r="I173" s="50" t="s">
        <v>101</v>
      </c>
      <c r="J173" s="51">
        <v>2012</v>
      </c>
      <c r="K173" s="51" t="str">
        <f>+J173&amp;" "&amp;B173</f>
        <v>2012 MoU</v>
      </c>
    </row>
    <row r="174" spans="1:11" ht="15" customHeight="1">
      <c r="A174" s="95">
        <f t="shared" si="11"/>
        <v>168</v>
      </c>
      <c r="B174" s="157" t="s">
        <v>168</v>
      </c>
      <c r="C174" s="50" t="s">
        <v>895</v>
      </c>
      <c r="D174" s="51" t="s">
        <v>898</v>
      </c>
      <c r="E174" s="110" t="s">
        <v>447</v>
      </c>
      <c r="F174" s="155" t="s">
        <v>899</v>
      </c>
      <c r="G174" s="118">
        <v>41001</v>
      </c>
      <c r="H174" s="118" t="s">
        <v>900</v>
      </c>
      <c r="I174" s="50" t="s">
        <v>901</v>
      </c>
      <c r="J174" s="51">
        <v>2012</v>
      </c>
      <c r="K174" s="51" t="str">
        <f>+J174&amp;" "&amp;B174</f>
        <v>2012 PKS</v>
      </c>
    </row>
    <row r="175" spans="1:11" ht="48">
      <c r="A175" s="95">
        <f t="shared" si="11"/>
        <v>169</v>
      </c>
      <c r="B175" s="99" t="s">
        <v>50</v>
      </c>
      <c r="C175" s="76" t="s">
        <v>938</v>
      </c>
      <c r="D175" s="77"/>
      <c r="E175" s="77"/>
      <c r="F175" s="78"/>
      <c r="G175" s="79">
        <v>41068</v>
      </c>
      <c r="H175" s="118">
        <f>+G175+(365*1)</f>
        <v>41433</v>
      </c>
      <c r="I175" s="50" t="s">
        <v>939</v>
      </c>
      <c r="J175" s="51">
        <v>2012</v>
      </c>
      <c r="K175" s="51" t="str">
        <f t="shared" si="14"/>
        <v>2012 MoU</v>
      </c>
    </row>
    <row r="176" spans="1:16" ht="36">
      <c r="A176" s="95">
        <f t="shared" si="11"/>
        <v>170</v>
      </c>
      <c r="B176" s="99" t="s">
        <v>50</v>
      </c>
      <c r="C176" s="76" t="s">
        <v>949</v>
      </c>
      <c r="D176" s="77" t="s">
        <v>940</v>
      </c>
      <c r="E176" s="77" t="s">
        <v>447</v>
      </c>
      <c r="F176" s="78" t="s">
        <v>941</v>
      </c>
      <c r="G176" s="79">
        <v>41086</v>
      </c>
      <c r="H176" s="118">
        <f>+G176+(365*3)</f>
        <v>42181</v>
      </c>
      <c r="I176" s="50" t="s">
        <v>942</v>
      </c>
      <c r="J176" s="51">
        <v>2012</v>
      </c>
      <c r="K176" s="51" t="str">
        <f t="shared" si="14"/>
        <v>2012 MoU</v>
      </c>
      <c r="L176" s="52" t="s">
        <v>935</v>
      </c>
      <c r="M176" s="52" t="s">
        <v>947</v>
      </c>
      <c r="N176" s="52" t="s">
        <v>948</v>
      </c>
      <c r="O176" s="52" t="s">
        <v>927</v>
      </c>
      <c r="P176" s="52" t="s">
        <v>928</v>
      </c>
    </row>
    <row r="177" spans="1:11" ht="15" customHeight="1">
      <c r="A177" s="95">
        <f t="shared" si="11"/>
        <v>171</v>
      </c>
      <c r="B177" s="99" t="s">
        <v>168</v>
      </c>
      <c r="C177" s="76" t="s">
        <v>949</v>
      </c>
      <c r="D177" s="77" t="s">
        <v>943</v>
      </c>
      <c r="E177" s="77" t="s">
        <v>447</v>
      </c>
      <c r="F177" s="78" t="s">
        <v>944</v>
      </c>
      <c r="G177" s="79">
        <v>41086</v>
      </c>
      <c r="H177" s="80" t="s">
        <v>945</v>
      </c>
      <c r="I177" s="50" t="s">
        <v>946</v>
      </c>
      <c r="J177" s="51">
        <v>2012</v>
      </c>
      <c r="K177" s="51" t="str">
        <f t="shared" si="14"/>
        <v>2012 PKS</v>
      </c>
    </row>
    <row r="178" spans="1:11" ht="96">
      <c r="A178" s="95">
        <f t="shared" si="11"/>
        <v>172</v>
      </c>
      <c r="B178" s="99" t="s">
        <v>50</v>
      </c>
      <c r="C178" s="46" t="s">
        <v>953</v>
      </c>
      <c r="D178" s="77" t="s">
        <v>954</v>
      </c>
      <c r="E178" s="77" t="s">
        <v>447</v>
      </c>
      <c r="F178" s="78" t="s">
        <v>955</v>
      </c>
      <c r="G178" s="79">
        <v>41094</v>
      </c>
      <c r="H178" s="118">
        <f>+G178+(365*5)</f>
        <v>42919</v>
      </c>
      <c r="I178" s="50" t="s">
        <v>956</v>
      </c>
      <c r="J178" s="51">
        <v>2012</v>
      </c>
      <c r="K178" s="51" t="str">
        <f t="shared" si="14"/>
        <v>2012 MoU</v>
      </c>
    </row>
    <row r="179" spans="1:15" ht="24">
      <c r="A179" s="95">
        <f t="shared" si="11"/>
        <v>173</v>
      </c>
      <c r="B179" s="99" t="s">
        <v>50</v>
      </c>
      <c r="C179" s="46" t="s">
        <v>958</v>
      </c>
      <c r="D179" s="77" t="s">
        <v>959</v>
      </c>
      <c r="E179" s="77" t="s">
        <v>447</v>
      </c>
      <c r="F179" s="78" t="s">
        <v>960</v>
      </c>
      <c r="G179" s="79">
        <v>40926</v>
      </c>
      <c r="H179" s="118">
        <f>+G179+(365*5)</f>
        <v>42751</v>
      </c>
      <c r="I179" s="50" t="s">
        <v>101</v>
      </c>
      <c r="J179" s="51">
        <v>2012</v>
      </c>
      <c r="K179" s="51" t="str">
        <f t="shared" si="14"/>
        <v>2012 MoU</v>
      </c>
      <c r="L179" s="52" t="s">
        <v>963</v>
      </c>
      <c r="M179" s="52" t="s">
        <v>964</v>
      </c>
      <c r="N179" s="52" t="s">
        <v>961</v>
      </c>
      <c r="O179" s="52" t="s">
        <v>962</v>
      </c>
    </row>
    <row r="180" spans="1:12" ht="15" customHeight="1">
      <c r="A180" s="95">
        <f t="shared" si="11"/>
        <v>174</v>
      </c>
      <c r="B180" s="99" t="s">
        <v>168</v>
      </c>
      <c r="C180" s="46" t="s">
        <v>968</v>
      </c>
      <c r="D180" s="47" t="s">
        <v>969</v>
      </c>
      <c r="E180" s="48" t="s">
        <v>447</v>
      </c>
      <c r="F180" s="49" t="s">
        <v>970</v>
      </c>
      <c r="G180" s="79">
        <v>40911</v>
      </c>
      <c r="H180" s="158">
        <f>+G180+(365*4)</f>
        <v>42371</v>
      </c>
      <c r="I180" s="50" t="s">
        <v>542</v>
      </c>
      <c r="J180" s="51">
        <v>2012</v>
      </c>
      <c r="K180" s="51" t="str">
        <f t="shared" si="14"/>
        <v>2012 PKS</v>
      </c>
      <c r="L180" s="52" t="s">
        <v>971</v>
      </c>
    </row>
    <row r="181" spans="1:13" ht="15" customHeight="1">
      <c r="A181" s="95">
        <f t="shared" si="11"/>
        <v>175</v>
      </c>
      <c r="B181" s="99" t="s">
        <v>168</v>
      </c>
      <c r="C181" s="76" t="s">
        <v>802</v>
      </c>
      <c r="D181" s="77" t="s">
        <v>976</v>
      </c>
      <c r="E181" s="77" t="s">
        <v>447</v>
      </c>
      <c r="F181" s="78" t="s">
        <v>977</v>
      </c>
      <c r="G181" s="79">
        <v>40954</v>
      </c>
      <c r="H181" s="158">
        <f>+G181+(365*3)</f>
        <v>42049</v>
      </c>
      <c r="I181" s="50" t="s">
        <v>978</v>
      </c>
      <c r="J181" s="51">
        <v>2012</v>
      </c>
      <c r="K181" s="51" t="str">
        <f t="shared" si="14"/>
        <v>2012 PKS</v>
      </c>
      <c r="L181" s="52" t="s">
        <v>979</v>
      </c>
      <c r="M181" s="52" t="s">
        <v>980</v>
      </c>
    </row>
    <row r="182" spans="1:12" ht="36">
      <c r="A182" s="95">
        <f t="shared" si="11"/>
        <v>176</v>
      </c>
      <c r="B182" s="99" t="s">
        <v>50</v>
      </c>
      <c r="C182" s="76" t="s">
        <v>981</v>
      </c>
      <c r="D182" s="77" t="s">
        <v>982</v>
      </c>
      <c r="E182" s="77" t="s">
        <v>447</v>
      </c>
      <c r="F182" s="78" t="s">
        <v>983</v>
      </c>
      <c r="G182" s="79">
        <v>40969</v>
      </c>
      <c r="H182" s="158">
        <f>+G182+(365*5)</f>
        <v>42794</v>
      </c>
      <c r="I182" s="50" t="s">
        <v>984</v>
      </c>
      <c r="J182" s="51">
        <v>2012</v>
      </c>
      <c r="K182" s="51" t="str">
        <f t="shared" si="14"/>
        <v>2012 MoU</v>
      </c>
      <c r="L182" s="52" t="s">
        <v>979</v>
      </c>
    </row>
    <row r="183" spans="1:12" ht="15" customHeight="1">
      <c r="A183" s="95">
        <f t="shared" si="11"/>
        <v>177</v>
      </c>
      <c r="B183" s="99" t="s">
        <v>50</v>
      </c>
      <c r="C183" s="46" t="s">
        <v>988</v>
      </c>
      <c r="D183" s="47" t="s">
        <v>989</v>
      </c>
      <c r="E183" s="48" t="s">
        <v>447</v>
      </c>
      <c r="F183" s="49" t="s">
        <v>990</v>
      </c>
      <c r="G183" s="79">
        <v>40969</v>
      </c>
      <c r="H183" s="158">
        <f>+G183+(365*5)</f>
        <v>42794</v>
      </c>
      <c r="I183" s="50" t="s">
        <v>101</v>
      </c>
      <c r="J183" s="51">
        <v>2012</v>
      </c>
      <c r="K183" s="51" t="str">
        <f t="shared" si="14"/>
        <v>2012 MoU</v>
      </c>
      <c r="L183" s="52" t="s">
        <v>963</v>
      </c>
    </row>
    <row r="184" spans="1:12" ht="15" customHeight="1">
      <c r="A184" s="95">
        <f t="shared" si="11"/>
        <v>178</v>
      </c>
      <c r="B184" s="29" t="s">
        <v>50</v>
      </c>
      <c r="C184" s="76" t="s">
        <v>1014</v>
      </c>
      <c r="D184" s="77" t="s">
        <v>1015</v>
      </c>
      <c r="E184" s="48" t="s">
        <v>447</v>
      </c>
      <c r="F184" s="78" t="s">
        <v>1016</v>
      </c>
      <c r="G184" s="79">
        <v>41051</v>
      </c>
      <c r="H184" s="158">
        <f>+G184+(365*5)</f>
        <v>42876</v>
      </c>
      <c r="I184" s="50" t="s">
        <v>101</v>
      </c>
      <c r="J184" s="51">
        <v>2012</v>
      </c>
      <c r="K184" s="51" t="str">
        <f t="shared" si="14"/>
        <v>2012 MoU</v>
      </c>
      <c r="L184" s="52" t="s">
        <v>963</v>
      </c>
    </row>
    <row r="185" spans="1:12" ht="15" customHeight="1">
      <c r="A185" s="95">
        <f t="shared" si="11"/>
        <v>179</v>
      </c>
      <c r="B185" s="99" t="s">
        <v>50</v>
      </c>
      <c r="C185" s="76" t="s">
        <v>1014</v>
      </c>
      <c r="D185" s="77" t="s">
        <v>1015</v>
      </c>
      <c r="E185" s="77" t="s">
        <v>447</v>
      </c>
      <c r="F185" s="78" t="s">
        <v>1016</v>
      </c>
      <c r="G185" s="79">
        <v>41051</v>
      </c>
      <c r="H185" s="158">
        <f>+G185+(365*5)</f>
        <v>42876</v>
      </c>
      <c r="I185" s="50" t="s">
        <v>1017</v>
      </c>
      <c r="J185" s="51">
        <v>2012</v>
      </c>
      <c r="K185" s="51" t="str">
        <f t="shared" si="14"/>
        <v>2012 MoU</v>
      </c>
      <c r="L185" s="52" t="s">
        <v>963</v>
      </c>
    </row>
    <row r="186" spans="1:14" ht="36">
      <c r="A186" s="95">
        <f t="shared" si="11"/>
        <v>180</v>
      </c>
      <c r="B186" s="29" t="s">
        <v>50</v>
      </c>
      <c r="C186" s="46" t="s">
        <v>1072</v>
      </c>
      <c r="D186" s="77" t="s">
        <v>1073</v>
      </c>
      <c r="E186" s="77" t="s">
        <v>447</v>
      </c>
      <c r="F186" s="78" t="s">
        <v>1144</v>
      </c>
      <c r="G186" s="79">
        <v>41038</v>
      </c>
      <c r="H186" s="158">
        <f>+G186+(365*4)</f>
        <v>42498</v>
      </c>
      <c r="I186" s="50" t="s">
        <v>1074</v>
      </c>
      <c r="J186" s="51">
        <v>2012</v>
      </c>
      <c r="K186" s="51" t="str">
        <f t="shared" si="14"/>
        <v>2012 MoU</v>
      </c>
      <c r="L186" s="52" t="s">
        <v>1075</v>
      </c>
      <c r="M186" s="52" t="s">
        <v>1076</v>
      </c>
      <c r="N186" s="52" t="s">
        <v>1071</v>
      </c>
    </row>
    <row r="187" spans="1:13" ht="12.75">
      <c r="A187" s="95">
        <f t="shared" si="11"/>
        <v>181</v>
      </c>
      <c r="B187" s="29" t="s">
        <v>50</v>
      </c>
      <c r="C187" s="46" t="s">
        <v>1139</v>
      </c>
      <c r="D187" s="77" t="s">
        <v>1140</v>
      </c>
      <c r="E187" s="77" t="s">
        <v>447</v>
      </c>
      <c r="F187" s="78" t="s">
        <v>1141</v>
      </c>
      <c r="G187" s="79">
        <v>41246</v>
      </c>
      <c r="H187" s="158">
        <f>+G187+(365*4)</f>
        <v>42706</v>
      </c>
      <c r="I187" s="50" t="s">
        <v>101</v>
      </c>
      <c r="J187" s="51">
        <v>2012</v>
      </c>
      <c r="K187" s="51" t="str">
        <f>+J187&amp;" "&amp;B187</f>
        <v>2012 MoU</v>
      </c>
      <c r="L187" s="52" t="s">
        <v>1142</v>
      </c>
      <c r="M187" s="52" t="s">
        <v>1143</v>
      </c>
    </row>
    <row r="188" spans="1:11" ht="24">
      <c r="A188" s="95">
        <f t="shared" si="11"/>
        <v>182</v>
      </c>
      <c r="B188" s="29" t="s">
        <v>50</v>
      </c>
      <c r="C188" s="46" t="s">
        <v>1127</v>
      </c>
      <c r="D188" s="77" t="s">
        <v>1128</v>
      </c>
      <c r="E188" s="77" t="s">
        <v>447</v>
      </c>
      <c r="F188" s="78" t="s">
        <v>1129</v>
      </c>
      <c r="G188" s="79">
        <v>41249</v>
      </c>
      <c r="H188" s="158">
        <f>+G188+(365*5)</f>
        <v>43074</v>
      </c>
      <c r="I188" s="50" t="s">
        <v>101</v>
      </c>
      <c r="J188" s="51">
        <v>2012</v>
      </c>
      <c r="K188" s="51" t="str">
        <f t="shared" si="14"/>
        <v>2012 MoU</v>
      </c>
    </row>
    <row r="189" spans="1:12" ht="36">
      <c r="A189" s="95">
        <f t="shared" si="11"/>
        <v>183</v>
      </c>
      <c r="B189" s="29" t="s">
        <v>168</v>
      </c>
      <c r="C189" s="46" t="s">
        <v>1130</v>
      </c>
      <c r="D189" s="77" t="s">
        <v>1161</v>
      </c>
      <c r="E189" s="77" t="s">
        <v>447</v>
      </c>
      <c r="F189" s="78" t="s">
        <v>1162</v>
      </c>
      <c r="G189" s="79">
        <v>41249</v>
      </c>
      <c r="H189" s="158">
        <f>+G189+(365*5)</f>
        <v>43074</v>
      </c>
      <c r="I189" s="50" t="s">
        <v>1137</v>
      </c>
      <c r="J189" s="51">
        <v>2012</v>
      </c>
      <c r="K189" s="51" t="str">
        <f aca="true" t="shared" si="16" ref="K189:K194">+J189&amp;" "&amp;B189</f>
        <v>2012 PKS</v>
      </c>
      <c r="L189" s="52" t="s">
        <v>1138</v>
      </c>
    </row>
    <row r="190" spans="1:12" ht="36">
      <c r="A190" s="95">
        <f t="shared" si="11"/>
        <v>184</v>
      </c>
      <c r="B190" s="29" t="s">
        <v>168</v>
      </c>
      <c r="C190" s="46" t="s">
        <v>1131</v>
      </c>
      <c r="D190" s="77" t="s">
        <v>1135</v>
      </c>
      <c r="E190" s="77" t="s">
        <v>447</v>
      </c>
      <c r="F190" s="78" t="s">
        <v>1136</v>
      </c>
      <c r="G190" s="79">
        <v>41249</v>
      </c>
      <c r="H190" s="158">
        <f>+G190+(365*5)</f>
        <v>43074</v>
      </c>
      <c r="I190" s="50" t="s">
        <v>1137</v>
      </c>
      <c r="J190" s="51">
        <v>2012</v>
      </c>
      <c r="K190" s="51" t="str">
        <f t="shared" si="16"/>
        <v>2012 PKS</v>
      </c>
      <c r="L190" s="52" t="s">
        <v>1063</v>
      </c>
    </row>
    <row r="191" spans="1:12" ht="36">
      <c r="A191" s="95">
        <f t="shared" si="11"/>
        <v>185</v>
      </c>
      <c r="B191" s="29" t="s">
        <v>168</v>
      </c>
      <c r="C191" s="46" t="s">
        <v>1132</v>
      </c>
      <c r="D191" s="77" t="s">
        <v>1133</v>
      </c>
      <c r="E191" s="77" t="s">
        <v>447</v>
      </c>
      <c r="F191" s="78" t="s">
        <v>1134</v>
      </c>
      <c r="G191" s="79">
        <v>41249</v>
      </c>
      <c r="H191" s="158">
        <f>+G191+(365*5)</f>
        <v>43074</v>
      </c>
      <c r="I191" s="50" t="s">
        <v>1137</v>
      </c>
      <c r="J191" s="51">
        <v>2012</v>
      </c>
      <c r="K191" s="51" t="str">
        <f t="shared" si="16"/>
        <v>2012 PKS</v>
      </c>
      <c r="L191" s="52" t="s">
        <v>1065</v>
      </c>
    </row>
    <row r="192" spans="1:11" ht="48">
      <c r="A192" s="95">
        <f t="shared" si="11"/>
        <v>186</v>
      </c>
      <c r="B192" s="29" t="s">
        <v>168</v>
      </c>
      <c r="C192" s="46" t="s">
        <v>1148</v>
      </c>
      <c r="D192" s="77" t="s">
        <v>1145</v>
      </c>
      <c r="E192" s="77" t="s">
        <v>447</v>
      </c>
      <c r="F192" s="78" t="s">
        <v>1146</v>
      </c>
      <c r="G192" s="79">
        <v>41248</v>
      </c>
      <c r="H192" s="158">
        <f>+G192+(365*5)</f>
        <v>43073</v>
      </c>
      <c r="I192" s="50" t="s">
        <v>1147</v>
      </c>
      <c r="J192" s="51">
        <v>2012</v>
      </c>
      <c r="K192" s="51" t="str">
        <f t="shared" si="16"/>
        <v>2012 PKS</v>
      </c>
    </row>
    <row r="193" spans="1:11" ht="60">
      <c r="A193" s="95">
        <f t="shared" si="11"/>
        <v>187</v>
      </c>
      <c r="B193" s="29" t="s">
        <v>168</v>
      </c>
      <c r="C193" s="46" t="s">
        <v>1149</v>
      </c>
      <c r="D193" s="77" t="s">
        <v>1150</v>
      </c>
      <c r="E193" s="77" t="s">
        <v>447</v>
      </c>
      <c r="F193" s="78" t="s">
        <v>1151</v>
      </c>
      <c r="G193" s="79">
        <v>41266</v>
      </c>
      <c r="H193" s="158" t="s">
        <v>900</v>
      </c>
      <c r="I193" s="50" t="s">
        <v>1152</v>
      </c>
      <c r="J193" s="51">
        <v>2012</v>
      </c>
      <c r="K193" s="51" t="str">
        <f t="shared" si="16"/>
        <v>2012 PKS</v>
      </c>
    </row>
    <row r="194" spans="1:11" ht="60">
      <c r="A194" s="95">
        <f t="shared" si="11"/>
        <v>188</v>
      </c>
      <c r="B194" s="29" t="s">
        <v>238</v>
      </c>
      <c r="C194" s="46" t="s">
        <v>1149</v>
      </c>
      <c r="D194" s="77" t="s">
        <v>1163</v>
      </c>
      <c r="E194" s="77" t="s">
        <v>447</v>
      </c>
      <c r="F194" s="78" t="s">
        <v>1164</v>
      </c>
      <c r="G194" s="79">
        <v>41266</v>
      </c>
      <c r="H194" s="148" t="s">
        <v>1178</v>
      </c>
      <c r="I194" s="50" t="s">
        <v>1152</v>
      </c>
      <c r="J194" s="51">
        <v>2012</v>
      </c>
      <c r="K194" s="51" t="str">
        <f t="shared" si="16"/>
        <v>2012 ADD</v>
      </c>
    </row>
    <row r="195" spans="1:11" s="110" customFormat="1" ht="15.75" customHeight="1">
      <c r="A195" s="95">
        <f t="shared" si="11"/>
        <v>189</v>
      </c>
      <c r="B195" s="248" t="s">
        <v>50</v>
      </c>
      <c r="C195" s="96" t="s">
        <v>430</v>
      </c>
      <c r="D195" s="77" t="s">
        <v>1165</v>
      </c>
      <c r="E195" s="77" t="s">
        <v>447</v>
      </c>
      <c r="F195" s="78" t="s">
        <v>1166</v>
      </c>
      <c r="G195" s="97">
        <v>41240</v>
      </c>
      <c r="H195" s="80">
        <f>+G195+(365*5)</f>
        <v>43065</v>
      </c>
      <c r="I195" s="50" t="s">
        <v>101</v>
      </c>
      <c r="J195" s="250">
        <v>2012</v>
      </c>
      <c r="K195" s="250" t="str">
        <f>+J195&amp;" "&amp;B195</f>
        <v>2012 MoU</v>
      </c>
    </row>
    <row r="196" spans="1:11" s="110" customFormat="1" ht="12.75">
      <c r="A196" s="95">
        <f t="shared" si="11"/>
        <v>190</v>
      </c>
      <c r="B196" s="29" t="s">
        <v>50</v>
      </c>
      <c r="C196" s="46" t="s">
        <v>1118</v>
      </c>
      <c r="D196" s="77"/>
      <c r="E196" s="77"/>
      <c r="F196" s="78"/>
      <c r="G196" s="79">
        <v>41257</v>
      </c>
      <c r="H196" s="80">
        <f>+G196+(365*5)</f>
        <v>43082</v>
      </c>
      <c r="I196" s="50" t="s">
        <v>101</v>
      </c>
      <c r="J196" s="250">
        <v>2012</v>
      </c>
      <c r="K196" s="250" t="str">
        <f>+J196&amp;" "&amp;B196</f>
        <v>2012 MoU</v>
      </c>
    </row>
    <row r="197" spans="1:11" ht="12.75">
      <c r="A197" s="95">
        <f t="shared" si="11"/>
        <v>191</v>
      </c>
      <c r="B197" s="29" t="s">
        <v>168</v>
      </c>
      <c r="C197" s="46" t="s">
        <v>1167</v>
      </c>
      <c r="D197" s="77"/>
      <c r="E197" s="77"/>
      <c r="F197" s="78"/>
      <c r="G197" s="79">
        <v>41257</v>
      </c>
      <c r="H197" s="80">
        <f>+G197+(365*5)</f>
        <v>43082</v>
      </c>
      <c r="I197" s="50"/>
      <c r="J197" s="51">
        <v>2012</v>
      </c>
      <c r="K197" s="51" t="str">
        <f>+J197&amp;" "&amp;B197</f>
        <v>2012 PKS</v>
      </c>
    </row>
    <row r="198" spans="1:11" ht="36">
      <c r="A198" s="95">
        <f t="shared" si="11"/>
        <v>192</v>
      </c>
      <c r="B198" s="29" t="s">
        <v>168</v>
      </c>
      <c r="C198" s="46" t="s">
        <v>1175</v>
      </c>
      <c r="D198" s="77" t="s">
        <v>1176</v>
      </c>
      <c r="E198" s="77" t="s">
        <v>447</v>
      </c>
      <c r="F198" s="78"/>
      <c r="G198" s="79">
        <v>41162</v>
      </c>
      <c r="H198" s="158" t="s">
        <v>900</v>
      </c>
      <c r="I198" s="50" t="s">
        <v>1177</v>
      </c>
      <c r="J198" s="51">
        <v>2012</v>
      </c>
      <c r="K198" s="51" t="str">
        <f>+J198&amp;" "&amp;B198</f>
        <v>2012 PKS</v>
      </c>
    </row>
    <row r="199" spans="1:9" ht="36">
      <c r="A199" s="95">
        <f t="shared" si="11"/>
        <v>193</v>
      </c>
      <c r="B199" s="29" t="s">
        <v>168</v>
      </c>
      <c r="C199" s="46" t="s">
        <v>1189</v>
      </c>
      <c r="D199" s="77" t="s">
        <v>1190</v>
      </c>
      <c r="E199" s="77" t="s">
        <v>447</v>
      </c>
      <c r="F199" s="78" t="s">
        <v>1191</v>
      </c>
      <c r="G199" s="79" t="s">
        <v>1192</v>
      </c>
      <c r="H199" s="158" t="s">
        <v>900</v>
      </c>
      <c r="I199" s="50" t="s">
        <v>1193</v>
      </c>
    </row>
    <row r="200" spans="1:9" ht="12.75">
      <c r="A200" s="95">
        <f t="shared" si="11"/>
        <v>194</v>
      </c>
      <c r="B200" s="29"/>
      <c r="C200" s="46"/>
      <c r="D200" s="77"/>
      <c r="E200" s="77"/>
      <c r="F200" s="78"/>
      <c r="G200" s="79"/>
      <c r="H200" s="158"/>
      <c r="I200" s="50"/>
    </row>
    <row r="201" spans="1:9" ht="12.75">
      <c r="A201" s="45"/>
      <c r="B201" s="29"/>
      <c r="C201" s="46"/>
      <c r="D201" s="77"/>
      <c r="E201" s="77"/>
      <c r="F201" s="78"/>
      <c r="G201" s="79"/>
      <c r="H201" s="158"/>
      <c r="I201" s="50"/>
    </row>
    <row r="202" spans="1:11" ht="12">
      <c r="A202" s="135"/>
      <c r="B202" s="103"/>
      <c r="C202" s="125"/>
      <c r="D202" s="137"/>
      <c r="E202" s="137"/>
      <c r="F202" s="138"/>
      <c r="G202" s="147"/>
      <c r="H202" s="108"/>
      <c r="I202" s="109"/>
      <c r="K202" s="51" t="str">
        <f>+J202&amp;" "&amp;B202</f>
        <v> </v>
      </c>
    </row>
    <row r="203" ht="12">
      <c r="K203" s="51" t="str">
        <f t="shared" si="8"/>
        <v> </v>
      </c>
    </row>
    <row r="204" ht="12">
      <c r="K204" s="51" t="str">
        <f t="shared" si="8"/>
        <v> </v>
      </c>
    </row>
    <row r="205" spans="7:9" ht="12">
      <c r="G205" s="159"/>
      <c r="H205" s="160"/>
      <c r="I205" s="77"/>
    </row>
    <row r="206" ht="12">
      <c r="K206" s="51" t="str">
        <f t="shared" si="8"/>
        <v> </v>
      </c>
    </row>
    <row r="207" ht="12">
      <c r="K207" s="51" t="str">
        <f t="shared" si="8"/>
        <v> </v>
      </c>
    </row>
    <row r="208" ht="12">
      <c r="K208" s="51" t="str">
        <f t="shared" si="8"/>
        <v> </v>
      </c>
    </row>
    <row r="209" ht="12">
      <c r="K209" s="51" t="str">
        <f t="shared" si="8"/>
        <v> </v>
      </c>
    </row>
    <row r="210" ht="12">
      <c r="K210" s="51" t="str">
        <f t="shared" si="8"/>
        <v> </v>
      </c>
    </row>
    <row r="211" ht="12">
      <c r="K211" s="51" t="str">
        <f t="shared" si="8"/>
        <v> </v>
      </c>
    </row>
    <row r="212" ht="12">
      <c r="K212" s="51" t="str">
        <f t="shared" si="8"/>
        <v> </v>
      </c>
    </row>
    <row r="213" ht="12">
      <c r="K213" s="51" t="str">
        <f t="shared" si="8"/>
        <v> </v>
      </c>
    </row>
    <row r="214" ht="12">
      <c r="K214" s="51" t="str">
        <f t="shared" si="8"/>
        <v> </v>
      </c>
    </row>
    <row r="215" ht="12">
      <c r="K215" s="51" t="str">
        <f t="shared" si="8"/>
        <v> </v>
      </c>
    </row>
    <row r="216" ht="12">
      <c r="K216" s="51" t="str">
        <f t="shared" si="8"/>
        <v> </v>
      </c>
    </row>
    <row r="217" ht="12">
      <c r="K217" s="51" t="str">
        <f t="shared" si="8"/>
        <v> </v>
      </c>
    </row>
    <row r="218" ht="12">
      <c r="K218" s="51" t="str">
        <f t="shared" si="8"/>
        <v> </v>
      </c>
    </row>
    <row r="219" ht="12">
      <c r="K219" s="51" t="str">
        <f t="shared" si="8"/>
        <v> </v>
      </c>
    </row>
    <row r="220" ht="12">
      <c r="K220" s="51" t="str">
        <f t="shared" si="8"/>
        <v> </v>
      </c>
    </row>
    <row r="221" ht="12">
      <c r="K221" s="51" t="str">
        <f t="shared" si="8"/>
        <v> </v>
      </c>
    </row>
    <row r="222" ht="12">
      <c r="K222" s="51" t="str">
        <f t="shared" si="8"/>
        <v> </v>
      </c>
    </row>
    <row r="223" ht="12">
      <c r="K223" s="51" t="str">
        <f t="shared" si="8"/>
        <v> </v>
      </c>
    </row>
  </sheetData>
  <sheetProtection/>
  <mergeCells count="6">
    <mergeCell ref="A6:I6"/>
    <mergeCell ref="A5:I5"/>
    <mergeCell ref="A1:I1"/>
    <mergeCell ref="A2:I2"/>
    <mergeCell ref="D4:F4"/>
    <mergeCell ref="D167:F167"/>
  </mergeCells>
  <hyperlinks>
    <hyperlink ref="B7" r:id="rId1" display="MoU"/>
    <hyperlink ref="B8" r:id="rId2" display="ADD"/>
    <hyperlink ref="B10" r:id="rId3" display="PKS"/>
    <hyperlink ref="B9" r:id="rId4" display="PKS"/>
    <hyperlink ref="B11" r:id="rId5" display="PKS"/>
    <hyperlink ref="B12" r:id="rId6" display="PKS"/>
    <hyperlink ref="B13" r:id="rId7" display="MoU"/>
    <hyperlink ref="B14" r:id="rId8" display="MoU"/>
    <hyperlink ref="B15" r:id="rId9" display="MoU"/>
    <hyperlink ref="B16" r:id="rId10" display="PKS"/>
    <hyperlink ref="B17" r:id="rId11" display="MoU"/>
    <hyperlink ref="B18" r:id="rId12" display="MoU"/>
    <hyperlink ref="B19" r:id="rId13" display="MoU"/>
    <hyperlink ref="B20" r:id="rId14" display="MoU"/>
    <hyperlink ref="B21" r:id="rId15" display="MoU"/>
    <hyperlink ref="B22" r:id="rId16" display="MoU"/>
    <hyperlink ref="B23" r:id="rId17" display="PKS"/>
    <hyperlink ref="B24" r:id="rId18" display="MoU"/>
    <hyperlink ref="B25" r:id="rId19" display="MoU"/>
    <hyperlink ref="B26" r:id="rId20" display="MoU"/>
    <hyperlink ref="B28" r:id="rId21" display="MoU"/>
    <hyperlink ref="B29" r:id="rId22" display="MoU"/>
    <hyperlink ref="B30" r:id="rId23" display="MoU"/>
    <hyperlink ref="B31" r:id="rId24" display="MoU"/>
    <hyperlink ref="B32" r:id="rId25" display="MoU"/>
    <hyperlink ref="B33" r:id="rId26" display="MoU"/>
    <hyperlink ref="B34" r:id="rId27" display="MoU"/>
    <hyperlink ref="B195" r:id="rId28" display="MoU"/>
    <hyperlink ref="B35" r:id="rId29" display="MoU"/>
    <hyperlink ref="B36" r:id="rId30" display="MoU"/>
    <hyperlink ref="B37" r:id="rId31" display="MoU"/>
    <hyperlink ref="B38" r:id="rId32" display="MoU"/>
    <hyperlink ref="B39" r:id="rId33" display="MoU"/>
    <hyperlink ref="B40" r:id="rId34" display="MoU"/>
    <hyperlink ref="B41" r:id="rId35" display="MoU"/>
    <hyperlink ref="B42" r:id="rId36" display="MoU"/>
    <hyperlink ref="B43" r:id="rId37" display="MoU"/>
    <hyperlink ref="B44" r:id="rId38" display="MoU"/>
    <hyperlink ref="B45" r:id="rId39" display="MoU"/>
    <hyperlink ref="B46" r:id="rId40" display="MoU"/>
    <hyperlink ref="B47" r:id="rId41" display="MoU"/>
    <hyperlink ref="B48" r:id="rId42" display="MoU"/>
    <hyperlink ref="B49" r:id="rId43" display="MoU"/>
    <hyperlink ref="B50" r:id="rId44" display="MoU"/>
    <hyperlink ref="B51" r:id="rId45" display="MoU"/>
    <hyperlink ref="B52" r:id="rId46" display="MoU"/>
    <hyperlink ref="B56" r:id="rId47" display="MoU"/>
    <hyperlink ref="B59" r:id="rId48" display="MoU"/>
    <hyperlink ref="B60" r:id="rId49" display="PKS"/>
    <hyperlink ref="B61" r:id="rId50" display="MoU"/>
    <hyperlink ref="B62" r:id="rId51" display="MoU"/>
    <hyperlink ref="B63" r:id="rId52" display="MoU"/>
    <hyperlink ref="B66" r:id="rId53" display="MoU"/>
    <hyperlink ref="B67" r:id="rId54" display="PKS"/>
    <hyperlink ref="B68" r:id="rId55" display="PKS"/>
    <hyperlink ref="B69" r:id="rId56" display="PKS"/>
    <hyperlink ref="B70" r:id="rId57" display="PKS"/>
    <hyperlink ref="B72" r:id="rId58" display="MoU"/>
    <hyperlink ref="B73" r:id="rId59" display="PKS"/>
    <hyperlink ref="B74" r:id="rId60" display="MoU"/>
    <hyperlink ref="B64" r:id="rId61" display="MoU"/>
    <hyperlink ref="B65" r:id="rId62" display="PKS"/>
    <hyperlink ref="B75" r:id="rId63" display="MoU"/>
    <hyperlink ref="B76" r:id="rId64" display="PKS"/>
    <hyperlink ref="B77" r:id="rId65" display="MoU"/>
    <hyperlink ref="B78" r:id="rId66" display="ADD"/>
    <hyperlink ref="B79" r:id="rId67" display="PKS"/>
    <hyperlink ref="B80" r:id="rId68" display="PKS"/>
    <hyperlink ref="B84" r:id="rId69" display="MoU"/>
    <hyperlink ref="B85" r:id="rId70" display="MoU"/>
    <hyperlink ref="B86" r:id="rId71" display="MoU"/>
    <hyperlink ref="B87" r:id="rId72" display="PKS"/>
    <hyperlink ref="B88" r:id="rId73" display="PKS"/>
    <hyperlink ref="B89" r:id="rId74" display="PKS"/>
    <hyperlink ref="B90" r:id="rId75" display="PKS"/>
    <hyperlink ref="B92" r:id="rId76" display="MoU"/>
    <hyperlink ref="B93" r:id="rId77" display="MoU"/>
    <hyperlink ref="B94" r:id="rId78" display="MoU"/>
    <hyperlink ref="B53" r:id="rId79" display="PKS"/>
    <hyperlink ref="B54" r:id="rId80" display="PKS"/>
    <hyperlink ref="B96" r:id="rId81" display="MoU"/>
    <hyperlink ref="B97" r:id="rId82" display="MoU"/>
    <hyperlink ref="B98" r:id="rId83" display="MoU"/>
    <hyperlink ref="B99" r:id="rId84" display="MoU"/>
    <hyperlink ref="B100" r:id="rId85" display="MoU"/>
    <hyperlink ref="B101" r:id="rId86" display="PKS"/>
    <hyperlink ref="B57" r:id="rId87" display="MoU"/>
    <hyperlink ref="B103" r:id="rId88" display="MoU"/>
    <hyperlink ref="B104" r:id="rId89" display="PKS"/>
    <hyperlink ref="B105" r:id="rId90" display="MoU"/>
    <hyperlink ref="B106" r:id="rId91" display="MoU"/>
    <hyperlink ref="B107" r:id="rId92" display="MoU"/>
    <hyperlink ref="B108" r:id="rId93" display="PKS"/>
    <hyperlink ref="B109" r:id="rId94" display="ADD"/>
    <hyperlink ref="B110" r:id="rId95" display="MoU"/>
    <hyperlink ref="B111" r:id="rId96" display="PKS"/>
    <hyperlink ref="B112" r:id="rId97" display="MoU"/>
    <hyperlink ref="B113" r:id="rId98" display="MoU"/>
    <hyperlink ref="B114" r:id="rId99" display="MoU"/>
    <hyperlink ref="B115" r:id="rId100" display="MoU"/>
    <hyperlink ref="B116" r:id="rId101" display="PKS"/>
    <hyperlink ref="B117" r:id="rId102" display="MoU"/>
    <hyperlink ref="B118" r:id="rId103" display="MoU"/>
    <hyperlink ref="B81" r:id="rId104" display="PKS"/>
    <hyperlink ref="B55" r:id="rId105" display="PKS"/>
    <hyperlink ref="B120" r:id="rId106" display="PKS"/>
    <hyperlink ref="B121" r:id="rId107" display="MoU"/>
    <hyperlink ref="B122" r:id="rId108" display="MoU"/>
    <hyperlink ref="B123" r:id="rId109" display="MoU"/>
    <hyperlink ref="B124" r:id="rId110" display="MoU"/>
    <hyperlink ref="B126" r:id="rId111" display="PKS"/>
    <hyperlink ref="B127" r:id="rId112" display="PKS"/>
    <hyperlink ref="B128" r:id="rId113" display="ADD"/>
    <hyperlink ref="B129" r:id="rId114" display="PKS"/>
    <hyperlink ref="B130" r:id="rId115" display="PKS"/>
    <hyperlink ref="B131" r:id="rId116" display="PKS"/>
    <hyperlink ref="B132" r:id="rId117" display="PKS"/>
    <hyperlink ref="B133" r:id="rId118" display="PKS"/>
    <hyperlink ref="B134" r:id="rId119" display="ADD"/>
    <hyperlink ref="B135" r:id="rId120" display="ADD"/>
    <hyperlink ref="B136" r:id="rId121" display="ADD"/>
    <hyperlink ref="B137" r:id="rId122" display="ADD"/>
    <hyperlink ref="B138" r:id="rId123" display="PKS"/>
    <hyperlink ref="B141" r:id="rId124" display="MoU"/>
    <hyperlink ref="B142" r:id="rId125" display="MoU"/>
    <hyperlink ref="B143" r:id="rId126" display="MoU"/>
    <hyperlink ref="B144" r:id="rId127" display="MoU"/>
    <hyperlink ref="B145" r:id="rId128" display="PKS"/>
    <hyperlink ref="B146" r:id="rId129" display="MoU"/>
    <hyperlink ref="B148" r:id="rId130" display="MoU"/>
    <hyperlink ref="B149" r:id="rId131" display="MoU"/>
    <hyperlink ref="B150" r:id="rId132" display="MoU"/>
    <hyperlink ref="B95" r:id="rId133" display="MoU"/>
    <hyperlink ref="B152" r:id="rId134" display="MoU"/>
    <hyperlink ref="B153" r:id="rId135" display="MoU"/>
    <hyperlink ref="B154" r:id="rId136" display="MoU"/>
    <hyperlink ref="B155" r:id="rId137" display="MoU"/>
    <hyperlink ref="B71" r:id="rId138" display="PKS"/>
    <hyperlink ref="B125" r:id="rId139" display="MoU"/>
    <hyperlink ref="B82" r:id="rId140" display="PKS"/>
    <hyperlink ref="B140" r:id="rId141" display="PKS"/>
    <hyperlink ref="B139" r:id="rId142" display="MoU"/>
    <hyperlink ref="B156" r:id="rId143" display="MoU"/>
    <hyperlink ref="B157" r:id="rId144" display="MoU"/>
    <hyperlink ref="B58" r:id="rId145" display="PKS"/>
    <hyperlink ref="B158" r:id="rId146" display="MoU"/>
    <hyperlink ref="B159" r:id="rId147" display="PKS"/>
    <hyperlink ref="B160" r:id="rId148" display="MoU"/>
    <hyperlink ref="B161" r:id="rId149" display="MoU"/>
    <hyperlink ref="B162" r:id="rId150" display="MoU"/>
    <hyperlink ref="B147" r:id="rId151" display="PKS"/>
    <hyperlink ref="B163" r:id="rId152" display="MoU"/>
    <hyperlink ref="B165" r:id="rId153" display="MoU"/>
    <hyperlink ref="B166" r:id="rId154" display="MoU"/>
    <hyperlink ref="B151" r:id="rId155" display="PKS"/>
    <hyperlink ref="B102" r:id="rId156" display="PKS"/>
    <hyperlink ref="B167" r:id="rId157" display="MoU"/>
    <hyperlink ref="B168" r:id="rId158" display="MoU"/>
    <hyperlink ref="B169" r:id="rId159" display="MoU"/>
    <hyperlink ref="B170" r:id="rId160" display="MoU"/>
    <hyperlink ref="B171" r:id="rId161" display="MoU"/>
    <hyperlink ref="B172" r:id="rId162" display="MoU"/>
    <hyperlink ref="B173" r:id="rId163" display="MoU"/>
    <hyperlink ref="B174" r:id="rId164" display="PKS"/>
    <hyperlink ref="B175" r:id="rId165" display="MoU"/>
    <hyperlink ref="B176" r:id="rId166" display="MoU"/>
    <hyperlink ref="B177" r:id="rId167" display="PKS"/>
    <hyperlink ref="B178" r:id="rId168" display="MoU"/>
    <hyperlink ref="B179" r:id="rId169" display="MoU"/>
    <hyperlink ref="B27" r:id="rId170" display="MoU"/>
    <hyperlink ref="B91" r:id="rId171" display="PKS"/>
    <hyperlink ref="B180" r:id="rId172" display="PKS"/>
    <hyperlink ref="B181" r:id="rId173" display="PKS"/>
    <hyperlink ref="B182" r:id="rId174" display="MoU"/>
    <hyperlink ref="B83" r:id="rId175" display="PKS"/>
    <hyperlink ref="B183" r:id="rId176" display="MoU"/>
    <hyperlink ref="B185" r:id="rId177" display="MoU"/>
    <hyperlink ref="B186" r:id="rId178" display="MoU"/>
    <hyperlink ref="B187" r:id="rId179" display="MoU"/>
    <hyperlink ref="B188" r:id="rId180" display="MoU"/>
    <hyperlink ref="B191" r:id="rId181" display="PKS"/>
    <hyperlink ref="B190" r:id="rId182" display="PKS"/>
    <hyperlink ref="B193" r:id="rId183" display="PKS"/>
    <hyperlink ref="B189" r:id="rId184" display="PKS"/>
    <hyperlink ref="B194" r:id="rId185" display="ADD"/>
    <hyperlink ref="B198" r:id="rId186" display="PKS"/>
    <hyperlink ref="B184" r:id="rId187" display="MoU"/>
    <hyperlink ref="B199" r:id="rId188" display="PKS"/>
  </hyperlinks>
  <printOptions/>
  <pageMargins left="0.36" right="0.14" top="0.56" bottom="0.28" header="0.22" footer="0.18"/>
  <pageSetup horizontalDpi="600" verticalDpi="600" orientation="landscape" paperSize="9" r:id="rId18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30"/>
  <sheetViews>
    <sheetView showGridLines="0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4.00390625" style="52" bestFit="1" customWidth="1"/>
    <col min="2" max="2" width="5.57421875" style="51" customWidth="1"/>
    <col min="3" max="3" width="36.140625" style="81" customWidth="1"/>
    <col min="4" max="4" width="19.421875" style="51" customWidth="1"/>
    <col min="5" max="5" width="1.421875" style="52" customWidth="1"/>
    <col min="6" max="6" width="23.140625" style="51" customWidth="1"/>
    <col min="7" max="7" width="15.8515625" style="51" customWidth="1"/>
    <col min="8" max="8" width="16.00390625" style="51" customWidth="1"/>
    <col min="9" max="9" width="24.140625" style="81" customWidth="1"/>
    <col min="10" max="11" width="9.140625" style="253" customWidth="1"/>
    <col min="12" max="16384" width="9.140625" style="52" customWidth="1"/>
  </cols>
  <sheetData>
    <row r="1" spans="1:9" ht="28.5">
      <c r="A1" s="274" t="s">
        <v>588</v>
      </c>
      <c r="B1" s="274"/>
      <c r="C1" s="274"/>
      <c r="D1" s="274"/>
      <c r="E1" s="274"/>
      <c r="F1" s="274"/>
      <c r="G1" s="274"/>
      <c r="H1" s="274"/>
      <c r="I1" s="274"/>
    </row>
    <row r="2" spans="1:9" ht="28.5">
      <c r="A2" s="165"/>
      <c r="B2" s="251"/>
      <c r="C2" s="165"/>
      <c r="D2" s="165"/>
      <c r="E2" s="165"/>
      <c r="F2" s="165"/>
      <c r="G2" s="251"/>
      <c r="H2" s="251"/>
      <c r="I2" s="165"/>
    </row>
    <row r="3" spans="1:11" s="85" customFormat="1" ht="18.75" customHeight="1">
      <c r="A3" s="82" t="s">
        <v>218</v>
      </c>
      <c r="B3" s="249" t="s">
        <v>468</v>
      </c>
      <c r="C3" s="83" t="s">
        <v>219</v>
      </c>
      <c r="D3" s="267" t="s">
        <v>469</v>
      </c>
      <c r="E3" s="267"/>
      <c r="F3" s="267"/>
      <c r="G3" s="249" t="s">
        <v>455</v>
      </c>
      <c r="H3" s="249" t="s">
        <v>456</v>
      </c>
      <c r="I3" s="84" t="s">
        <v>470</v>
      </c>
      <c r="J3" s="253"/>
      <c r="K3" s="253"/>
    </row>
    <row r="4" spans="1:9" ht="17.25" customHeight="1">
      <c r="A4" s="262" t="s">
        <v>573</v>
      </c>
      <c r="B4" s="263"/>
      <c r="C4" s="263"/>
      <c r="D4" s="263"/>
      <c r="E4" s="263"/>
      <c r="F4" s="263"/>
      <c r="G4" s="263"/>
      <c r="H4" s="263"/>
      <c r="I4" s="264"/>
    </row>
    <row r="5" spans="1:9" ht="17.25" customHeight="1">
      <c r="A5" s="262" t="s">
        <v>592</v>
      </c>
      <c r="B5" s="263"/>
      <c r="C5" s="263"/>
      <c r="D5" s="263"/>
      <c r="E5" s="263"/>
      <c r="F5" s="263"/>
      <c r="G5" s="263"/>
      <c r="H5" s="263"/>
      <c r="I5" s="264"/>
    </row>
    <row r="6" spans="1:11" ht="12">
      <c r="A6" s="95">
        <v>1</v>
      </c>
      <c r="B6" s="153" t="s">
        <v>50</v>
      </c>
      <c r="C6" s="96" t="s">
        <v>114</v>
      </c>
      <c r="D6" s="134" t="s">
        <v>566</v>
      </c>
      <c r="E6" s="134" t="s">
        <v>447</v>
      </c>
      <c r="F6" s="155" t="s">
        <v>99</v>
      </c>
      <c r="G6" s="118">
        <v>39153</v>
      </c>
      <c r="H6" s="118">
        <f>+G6+(365*5)</f>
        <v>40978</v>
      </c>
      <c r="I6" s="50" t="s">
        <v>101</v>
      </c>
      <c r="J6" s="253">
        <v>2007</v>
      </c>
      <c r="K6" s="253" t="str">
        <f>+J6&amp;" "&amp;B6</f>
        <v>2007 MoU</v>
      </c>
    </row>
    <row r="7" spans="1:11" ht="12">
      <c r="A7" s="95">
        <v>2</v>
      </c>
      <c r="B7" s="153" t="s">
        <v>50</v>
      </c>
      <c r="C7" s="96" t="s">
        <v>440</v>
      </c>
      <c r="D7" s="134" t="s">
        <v>567</v>
      </c>
      <c r="E7" s="134" t="s">
        <v>447</v>
      </c>
      <c r="F7" s="155" t="s">
        <v>100</v>
      </c>
      <c r="G7" s="118">
        <v>39175</v>
      </c>
      <c r="H7" s="118">
        <f>+G7+(365*5)</f>
        <v>41000</v>
      </c>
      <c r="I7" s="50" t="s">
        <v>101</v>
      </c>
      <c r="J7" s="253">
        <v>2007</v>
      </c>
      <c r="K7" s="253" t="str">
        <f>+J7&amp;" "&amp;B7</f>
        <v>2007 MoU</v>
      </c>
    </row>
    <row r="8" spans="1:11" ht="12">
      <c r="A8" s="95">
        <v>3</v>
      </c>
      <c r="B8" s="153" t="s">
        <v>50</v>
      </c>
      <c r="C8" s="96" t="s">
        <v>112</v>
      </c>
      <c r="D8" s="134" t="s">
        <v>568</v>
      </c>
      <c r="E8" s="134" t="s">
        <v>447</v>
      </c>
      <c r="F8" s="155" t="s">
        <v>336</v>
      </c>
      <c r="G8" s="118">
        <v>39225</v>
      </c>
      <c r="H8" s="118">
        <f>+G8+(365*5)</f>
        <v>41050</v>
      </c>
      <c r="I8" s="50" t="s">
        <v>101</v>
      </c>
      <c r="J8" s="253">
        <v>2007</v>
      </c>
      <c r="K8" s="253" t="str">
        <f>+J8&amp;" "&amp;B8</f>
        <v>2007 MoU</v>
      </c>
    </row>
    <row r="9" spans="1:11" ht="12">
      <c r="A9" s="95">
        <v>4</v>
      </c>
      <c r="B9" s="153" t="s">
        <v>50</v>
      </c>
      <c r="C9" s="96" t="s">
        <v>441</v>
      </c>
      <c r="D9" s="134" t="s">
        <v>21</v>
      </c>
      <c r="E9" s="134" t="s">
        <v>447</v>
      </c>
      <c r="F9" s="155" t="s">
        <v>340</v>
      </c>
      <c r="G9" s="118">
        <v>39167</v>
      </c>
      <c r="H9" s="118">
        <f>+G9+(365*5)</f>
        <v>40992</v>
      </c>
      <c r="I9" s="50" t="s">
        <v>101</v>
      </c>
      <c r="J9" s="253">
        <v>2007</v>
      </c>
      <c r="K9" s="253" t="str">
        <f>+J9&amp;" "&amp;B9</f>
        <v>2007 MoU</v>
      </c>
    </row>
    <row r="10" spans="1:11" ht="12">
      <c r="A10" s="95">
        <v>5</v>
      </c>
      <c r="B10" s="153" t="s">
        <v>50</v>
      </c>
      <c r="C10" s="50" t="s">
        <v>341</v>
      </c>
      <c r="D10" s="134" t="s">
        <v>22</v>
      </c>
      <c r="E10" s="134" t="s">
        <v>447</v>
      </c>
      <c r="F10" s="155" t="s">
        <v>342</v>
      </c>
      <c r="G10" s="118">
        <v>39749</v>
      </c>
      <c r="H10" s="118">
        <f aca="true" t="shared" si="0" ref="H10:H15">+G10+(365*5)</f>
        <v>41574</v>
      </c>
      <c r="I10" s="50" t="s">
        <v>101</v>
      </c>
      <c r="J10" s="253">
        <v>2008</v>
      </c>
      <c r="K10" s="253" t="str">
        <f aca="true" t="shared" si="1" ref="K10:K30">+J10&amp;" "&amp;B10</f>
        <v>2008 MoU</v>
      </c>
    </row>
    <row r="11" spans="1:11" ht="12">
      <c r="A11" s="95">
        <v>6</v>
      </c>
      <c r="B11" s="153" t="s">
        <v>168</v>
      </c>
      <c r="C11" s="50" t="s">
        <v>341</v>
      </c>
      <c r="D11" s="134" t="s">
        <v>490</v>
      </c>
      <c r="E11" s="134" t="s">
        <v>447</v>
      </c>
      <c r="F11" s="155" t="s">
        <v>491</v>
      </c>
      <c r="G11" s="118">
        <v>39749</v>
      </c>
      <c r="H11" s="118">
        <f t="shared" si="0"/>
        <v>41574</v>
      </c>
      <c r="I11" s="50" t="s">
        <v>492</v>
      </c>
      <c r="J11" s="253">
        <v>2008</v>
      </c>
      <c r="K11" s="253" t="str">
        <f t="shared" si="1"/>
        <v>2008 PKS</v>
      </c>
    </row>
    <row r="12" spans="1:11" ht="14.25" customHeight="1">
      <c r="A12" s="95">
        <v>7</v>
      </c>
      <c r="B12" s="153" t="s">
        <v>50</v>
      </c>
      <c r="C12" s="50" t="s">
        <v>262</v>
      </c>
      <c r="D12" s="134" t="s">
        <v>263</v>
      </c>
      <c r="E12" s="134" t="s">
        <v>447</v>
      </c>
      <c r="F12" s="155" t="s">
        <v>264</v>
      </c>
      <c r="G12" s="118">
        <v>39890</v>
      </c>
      <c r="H12" s="118">
        <f t="shared" si="0"/>
        <v>41715</v>
      </c>
      <c r="I12" s="50" t="s">
        <v>101</v>
      </c>
      <c r="J12" s="253">
        <v>2009</v>
      </c>
      <c r="K12" s="253" t="str">
        <f t="shared" si="1"/>
        <v>2009 MoU</v>
      </c>
    </row>
    <row r="13" spans="1:11" ht="12">
      <c r="A13" s="95">
        <v>8</v>
      </c>
      <c r="B13" s="153" t="s">
        <v>168</v>
      </c>
      <c r="C13" s="50" t="s">
        <v>262</v>
      </c>
      <c r="D13" s="134" t="s">
        <v>265</v>
      </c>
      <c r="E13" s="134" t="s">
        <v>447</v>
      </c>
      <c r="F13" s="155" t="s">
        <v>266</v>
      </c>
      <c r="G13" s="118">
        <v>39890</v>
      </c>
      <c r="H13" s="118">
        <f t="shared" si="0"/>
        <v>41715</v>
      </c>
      <c r="I13" s="50" t="s">
        <v>101</v>
      </c>
      <c r="J13" s="253">
        <v>2009</v>
      </c>
      <c r="K13" s="253" t="str">
        <f t="shared" si="1"/>
        <v>2009 PKS</v>
      </c>
    </row>
    <row r="14" spans="1:11" ht="30.75" customHeight="1">
      <c r="A14" s="95">
        <v>9</v>
      </c>
      <c r="B14" s="153" t="s">
        <v>168</v>
      </c>
      <c r="C14" s="50" t="s">
        <v>493</v>
      </c>
      <c r="D14" s="271" t="s">
        <v>494</v>
      </c>
      <c r="E14" s="272"/>
      <c r="F14" s="273"/>
      <c r="G14" s="118">
        <v>40158</v>
      </c>
      <c r="H14" s="118">
        <f t="shared" si="0"/>
        <v>41983</v>
      </c>
      <c r="I14" s="50" t="s">
        <v>495</v>
      </c>
      <c r="J14" s="253">
        <v>2009</v>
      </c>
      <c r="K14" s="253" t="str">
        <f t="shared" si="1"/>
        <v>2009 PKS</v>
      </c>
    </row>
    <row r="15" spans="1:11" ht="24">
      <c r="A15" s="95">
        <v>10</v>
      </c>
      <c r="B15" s="153" t="s">
        <v>50</v>
      </c>
      <c r="C15" s="50" t="s">
        <v>337</v>
      </c>
      <c r="D15" s="134" t="s">
        <v>338</v>
      </c>
      <c r="E15" s="110" t="s">
        <v>447</v>
      </c>
      <c r="F15" s="155" t="s">
        <v>339</v>
      </c>
      <c r="G15" s="161">
        <v>40213</v>
      </c>
      <c r="H15" s="118">
        <f t="shared" si="0"/>
        <v>42038</v>
      </c>
      <c r="I15" s="50" t="s">
        <v>101</v>
      </c>
      <c r="J15" s="253">
        <v>2010</v>
      </c>
      <c r="K15" s="253" t="str">
        <f t="shared" si="1"/>
        <v>2010 MoU</v>
      </c>
    </row>
    <row r="16" spans="1:11" s="101" customFormat="1" ht="15" customHeight="1">
      <c r="A16" s="95">
        <v>11</v>
      </c>
      <c r="B16" s="100" t="s">
        <v>50</v>
      </c>
      <c r="C16" s="50" t="s">
        <v>565</v>
      </c>
      <c r="D16" s="77" t="s">
        <v>1013</v>
      </c>
      <c r="E16" s="77" t="s">
        <v>447</v>
      </c>
      <c r="F16" s="78"/>
      <c r="G16" s="80">
        <v>39632</v>
      </c>
      <c r="H16" s="118">
        <f>+G16+(365*5)</f>
        <v>41457</v>
      </c>
      <c r="I16" s="50" t="s">
        <v>101</v>
      </c>
      <c r="J16" s="254">
        <v>2008</v>
      </c>
      <c r="K16" s="253" t="str">
        <f t="shared" si="1"/>
        <v>2008 MoU</v>
      </c>
    </row>
    <row r="17" spans="1:11" s="101" customFormat="1" ht="15" customHeight="1">
      <c r="A17" s="95">
        <v>12</v>
      </c>
      <c r="B17" s="100" t="s">
        <v>50</v>
      </c>
      <c r="C17" s="50" t="s">
        <v>593</v>
      </c>
      <c r="D17" s="77" t="s">
        <v>594</v>
      </c>
      <c r="E17" s="77" t="s">
        <v>447</v>
      </c>
      <c r="F17" s="77" t="s">
        <v>595</v>
      </c>
      <c r="G17" s="80">
        <v>39823</v>
      </c>
      <c r="H17" s="118">
        <f>+G17+(365*5)</f>
        <v>41648</v>
      </c>
      <c r="I17" s="50" t="s">
        <v>101</v>
      </c>
      <c r="J17" s="254">
        <v>2009</v>
      </c>
      <c r="K17" s="253" t="str">
        <f t="shared" si="1"/>
        <v>2009 MoU</v>
      </c>
    </row>
    <row r="18" spans="1:11" s="101" customFormat="1" ht="15" customHeight="1">
      <c r="A18" s="95">
        <v>13</v>
      </c>
      <c r="B18" s="100" t="s">
        <v>50</v>
      </c>
      <c r="C18" s="50" t="s">
        <v>605</v>
      </c>
      <c r="D18" s="77" t="s">
        <v>606</v>
      </c>
      <c r="E18" s="77" t="s">
        <v>447</v>
      </c>
      <c r="F18" s="77" t="s">
        <v>607</v>
      </c>
      <c r="G18" s="80">
        <v>40612</v>
      </c>
      <c r="H18" s="118">
        <f>+G18+(365*3)</f>
        <v>41707</v>
      </c>
      <c r="I18" s="50" t="s">
        <v>608</v>
      </c>
      <c r="J18" s="254">
        <v>2011</v>
      </c>
      <c r="K18" s="253" t="str">
        <f t="shared" si="1"/>
        <v>2011 MoU</v>
      </c>
    </row>
    <row r="19" spans="1:11" s="101" customFormat="1" ht="15" customHeight="1">
      <c r="A19" s="95">
        <v>14</v>
      </c>
      <c r="B19" s="100" t="s">
        <v>50</v>
      </c>
      <c r="C19" s="50" t="s">
        <v>609</v>
      </c>
      <c r="D19" s="77" t="s">
        <v>610</v>
      </c>
      <c r="E19" s="77" t="s">
        <v>447</v>
      </c>
      <c r="F19" s="77" t="s">
        <v>611</v>
      </c>
      <c r="G19" s="80">
        <v>40591</v>
      </c>
      <c r="H19" s="118">
        <f>+G19+(365*5)</f>
        <v>42416</v>
      </c>
      <c r="I19" s="50" t="s">
        <v>101</v>
      </c>
      <c r="J19" s="254">
        <v>2011</v>
      </c>
      <c r="K19" s="253" t="str">
        <f t="shared" si="1"/>
        <v>2011 MoU</v>
      </c>
    </row>
    <row r="20" spans="1:11" s="101" customFormat="1" ht="24">
      <c r="A20" s="95">
        <v>15</v>
      </c>
      <c r="B20" s="100" t="s">
        <v>50</v>
      </c>
      <c r="C20" s="50" t="s">
        <v>612</v>
      </c>
      <c r="D20" s="77" t="s">
        <v>613</v>
      </c>
      <c r="E20" s="77" t="s">
        <v>447</v>
      </c>
      <c r="F20" s="77" t="s">
        <v>614</v>
      </c>
      <c r="G20" s="80">
        <v>40554</v>
      </c>
      <c r="H20" s="118">
        <f>+G20+(365*5)</f>
        <v>42379</v>
      </c>
      <c r="I20" s="50" t="s">
        <v>101</v>
      </c>
      <c r="J20" s="254">
        <v>2011</v>
      </c>
      <c r="K20" s="253" t="str">
        <f t="shared" si="1"/>
        <v>2011 MoU</v>
      </c>
    </row>
    <row r="21" spans="1:11" s="101" customFormat="1" ht="15" customHeight="1">
      <c r="A21" s="95">
        <v>16</v>
      </c>
      <c r="B21" s="99" t="s">
        <v>168</v>
      </c>
      <c r="C21" s="96" t="s">
        <v>326</v>
      </c>
      <c r="D21" s="77" t="s">
        <v>327</v>
      </c>
      <c r="E21" s="77" t="s">
        <v>447</v>
      </c>
      <c r="F21" s="78" t="s">
        <v>328</v>
      </c>
      <c r="G21" s="80">
        <v>39730</v>
      </c>
      <c r="H21" s="80">
        <f>+G21+(365*5)</f>
        <v>41555</v>
      </c>
      <c r="I21" s="50" t="s">
        <v>101</v>
      </c>
      <c r="J21" s="254">
        <v>2008</v>
      </c>
      <c r="K21" s="253" t="str">
        <f t="shared" si="1"/>
        <v>2008 PKS</v>
      </c>
    </row>
    <row r="22" spans="1:11" s="101" customFormat="1" ht="15" customHeight="1">
      <c r="A22" s="95">
        <v>17</v>
      </c>
      <c r="B22" s="99" t="s">
        <v>238</v>
      </c>
      <c r="C22" s="96" t="s">
        <v>303</v>
      </c>
      <c r="D22" s="77" t="s">
        <v>304</v>
      </c>
      <c r="E22" s="77" t="s">
        <v>447</v>
      </c>
      <c r="F22" s="78" t="s">
        <v>305</v>
      </c>
      <c r="G22" s="80">
        <v>40035</v>
      </c>
      <c r="H22" s="80">
        <f>+G22+(365*5)</f>
        <v>41860</v>
      </c>
      <c r="I22" s="50" t="s">
        <v>101</v>
      </c>
      <c r="J22" s="254">
        <v>2009</v>
      </c>
      <c r="K22" s="253" t="str">
        <f t="shared" si="1"/>
        <v>2009 ADD</v>
      </c>
    </row>
    <row r="23" spans="1:11" s="101" customFormat="1" ht="15" customHeight="1">
      <c r="A23" s="95">
        <v>18</v>
      </c>
      <c r="B23" s="99" t="s">
        <v>168</v>
      </c>
      <c r="C23" s="96" t="s">
        <v>321</v>
      </c>
      <c r="D23" s="77" t="s">
        <v>322</v>
      </c>
      <c r="E23" s="77" t="s">
        <v>447</v>
      </c>
      <c r="F23" s="78" t="s">
        <v>323</v>
      </c>
      <c r="G23" s="80">
        <v>40051</v>
      </c>
      <c r="H23" s="80">
        <f>+G23+(365*3)</f>
        <v>41146</v>
      </c>
      <c r="I23" s="50" t="s">
        <v>101</v>
      </c>
      <c r="J23" s="254">
        <v>2009</v>
      </c>
      <c r="K23" s="253" t="str">
        <f>+J23&amp;" "&amp;B23</f>
        <v>2009 PKS</v>
      </c>
    </row>
    <row r="24" spans="1:11" s="101" customFormat="1" ht="15" customHeight="1">
      <c r="A24" s="95">
        <v>19</v>
      </c>
      <c r="B24" s="162" t="s">
        <v>168</v>
      </c>
      <c r="C24" s="163" t="s">
        <v>140</v>
      </c>
      <c r="D24" s="101" t="s">
        <v>141</v>
      </c>
      <c r="E24" s="77" t="s">
        <v>447</v>
      </c>
      <c r="F24" s="164" t="s">
        <v>142</v>
      </c>
      <c r="G24" s="252">
        <v>40295</v>
      </c>
      <c r="H24" s="252">
        <f>+G24+(365*5)</f>
        <v>42120</v>
      </c>
      <c r="I24" s="50" t="s">
        <v>101</v>
      </c>
      <c r="J24" s="254">
        <v>2010</v>
      </c>
      <c r="K24" s="253" t="str">
        <f t="shared" si="1"/>
        <v>2010 PKS</v>
      </c>
    </row>
    <row r="25" spans="1:11" s="101" customFormat="1" ht="24">
      <c r="A25" s="95">
        <v>20</v>
      </c>
      <c r="B25" s="139" t="s">
        <v>168</v>
      </c>
      <c r="C25" s="50" t="s">
        <v>972</v>
      </c>
      <c r="D25" s="77" t="s">
        <v>973</v>
      </c>
      <c r="E25" s="77" t="s">
        <v>447</v>
      </c>
      <c r="F25" s="77" t="s">
        <v>974</v>
      </c>
      <c r="G25" s="80">
        <v>40780</v>
      </c>
      <c r="H25" s="117">
        <f>+G25+(365*3)</f>
        <v>41875</v>
      </c>
      <c r="I25" s="50" t="s">
        <v>975</v>
      </c>
      <c r="J25" s="254">
        <v>2011</v>
      </c>
      <c r="K25" s="254" t="str">
        <f t="shared" si="1"/>
        <v>2011 PKS</v>
      </c>
    </row>
    <row r="26" spans="1:11" s="101" customFormat="1" ht="24">
      <c r="A26" s="95">
        <v>21</v>
      </c>
      <c r="B26" s="248" t="s">
        <v>50</v>
      </c>
      <c r="C26" s="50" t="s">
        <v>1111</v>
      </c>
      <c r="D26" s="77" t="s">
        <v>1112</v>
      </c>
      <c r="E26" s="77" t="s">
        <v>447</v>
      </c>
      <c r="F26" s="77" t="s">
        <v>1113</v>
      </c>
      <c r="G26" s="80">
        <v>41222</v>
      </c>
      <c r="H26" s="117">
        <f>+G26+(365*5)</f>
        <v>43047</v>
      </c>
      <c r="I26" s="50" t="s">
        <v>101</v>
      </c>
      <c r="J26" s="254">
        <v>2012</v>
      </c>
      <c r="K26" s="253" t="str">
        <f t="shared" si="1"/>
        <v>2012 MoU</v>
      </c>
    </row>
    <row r="27" spans="1:11" s="101" customFormat="1" ht="15" customHeight="1">
      <c r="A27" s="95"/>
      <c r="B27" s="100"/>
      <c r="C27" s="50"/>
      <c r="D27" s="77"/>
      <c r="E27" s="77"/>
      <c r="F27" s="77"/>
      <c r="G27" s="80"/>
      <c r="H27" s="118"/>
      <c r="I27" s="50"/>
      <c r="J27" s="254"/>
      <c r="K27" s="253" t="str">
        <f t="shared" si="1"/>
        <v> </v>
      </c>
    </row>
    <row r="28" spans="1:11" s="101" customFormat="1" ht="15" customHeight="1">
      <c r="A28" s="95"/>
      <c r="B28" s="100"/>
      <c r="C28" s="50"/>
      <c r="D28" s="77"/>
      <c r="E28" s="77"/>
      <c r="F28" s="77"/>
      <c r="G28" s="80"/>
      <c r="H28" s="118"/>
      <c r="I28" s="50"/>
      <c r="J28" s="254"/>
      <c r="K28" s="253" t="str">
        <f t="shared" si="1"/>
        <v> </v>
      </c>
    </row>
    <row r="29" spans="1:11" s="101" customFormat="1" ht="15" customHeight="1">
      <c r="A29" s="95"/>
      <c r="B29" s="100"/>
      <c r="C29" s="50"/>
      <c r="D29" s="77"/>
      <c r="E29" s="77"/>
      <c r="F29" s="77"/>
      <c r="G29" s="80"/>
      <c r="H29" s="118"/>
      <c r="I29" s="50"/>
      <c r="J29" s="254"/>
      <c r="K29" s="253" t="str">
        <f t="shared" si="1"/>
        <v> </v>
      </c>
    </row>
    <row r="30" spans="1:11" s="101" customFormat="1" ht="15" customHeight="1">
      <c r="A30" s="102"/>
      <c r="B30" s="103"/>
      <c r="C30" s="109"/>
      <c r="D30" s="105"/>
      <c r="E30" s="105"/>
      <c r="F30" s="105"/>
      <c r="G30" s="108"/>
      <c r="H30" s="127"/>
      <c r="I30" s="109"/>
      <c r="J30" s="254"/>
      <c r="K30" s="253" t="str">
        <f t="shared" si="1"/>
        <v> </v>
      </c>
    </row>
  </sheetData>
  <sheetProtection/>
  <mergeCells count="5">
    <mergeCell ref="D14:F14"/>
    <mergeCell ref="A1:I1"/>
    <mergeCell ref="D3:F3"/>
    <mergeCell ref="A4:I4"/>
    <mergeCell ref="A5:I5"/>
  </mergeCells>
  <hyperlinks>
    <hyperlink ref="B6" r:id="rId1" display="MoU"/>
    <hyperlink ref="B7" r:id="rId2" display="MoU"/>
    <hyperlink ref="B8" r:id="rId3" display="MoU"/>
    <hyperlink ref="B9" r:id="rId4" display="MoU"/>
    <hyperlink ref="B10" r:id="rId5" display="MoU"/>
    <hyperlink ref="B11" r:id="rId6" display="PKS"/>
    <hyperlink ref="B12" r:id="rId7" display="MoU"/>
    <hyperlink ref="B13" r:id="rId8" display="PKS"/>
    <hyperlink ref="B14" r:id="rId9" display="PKS"/>
    <hyperlink ref="B15" r:id="rId10" display="MoU"/>
    <hyperlink ref="B16" r:id="rId11" display="MoU"/>
    <hyperlink ref="B17" r:id="rId12" display="MoU"/>
    <hyperlink ref="B18" r:id="rId13" display="MoU"/>
    <hyperlink ref="B19" r:id="rId14" display="MoU"/>
    <hyperlink ref="B20" r:id="rId15" display="MoU"/>
    <hyperlink ref="B21" r:id="rId16" display="PKS"/>
    <hyperlink ref="B22" r:id="rId17" display="ADD"/>
    <hyperlink ref="B23" r:id="rId18" display="PKS"/>
    <hyperlink ref="B24" r:id="rId19" display="PKS"/>
    <hyperlink ref="B25" r:id="rId20" display="PKS"/>
    <hyperlink ref="B26" r:id="rId21" display="MoU"/>
  </hyperlinks>
  <printOptions/>
  <pageMargins left="0.36" right="0.14" top="0.51" bottom="0.28" header="0.22" footer="0.18"/>
  <pageSetup horizontalDpi="600" verticalDpi="600" orientation="landscape" paperSize="9" r:id="rId2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N84"/>
  <sheetViews>
    <sheetView showGridLines="0" view="pageBreakPreview" zoomScaleSheetLayoutView="100" zoomScalePageLayoutView="0" workbookViewId="0" topLeftCell="A22">
      <selection activeCell="I11" sqref="I11"/>
    </sheetView>
  </sheetViews>
  <sheetFormatPr defaultColWidth="9.140625" defaultRowHeight="12.75"/>
  <cols>
    <col min="1" max="1" width="4.00390625" style="166" bestFit="1" customWidth="1"/>
    <col min="2" max="2" width="5.57421875" style="166" customWidth="1"/>
    <col min="3" max="3" width="31.7109375" style="167" customWidth="1"/>
    <col min="4" max="4" width="20.421875" style="166" customWidth="1"/>
    <col min="5" max="5" width="1.421875" style="166" customWidth="1"/>
    <col min="6" max="6" width="21.57421875" style="166" customWidth="1"/>
    <col min="7" max="8" width="16.00390625" style="166" bestFit="1" customWidth="1"/>
    <col min="9" max="9" width="29.00390625" style="167" customWidth="1"/>
    <col min="10" max="11" width="9.140625" style="256" customWidth="1"/>
    <col min="12" max="12" width="20.57421875" style="173" customWidth="1"/>
    <col min="13" max="14" width="9.140625" style="173" customWidth="1"/>
    <col min="15" max="16384" width="9.140625" style="166" customWidth="1"/>
  </cols>
  <sheetData>
    <row r="1" spans="1:14" ht="28.5">
      <c r="A1" s="274" t="s">
        <v>588</v>
      </c>
      <c r="B1" s="274"/>
      <c r="C1" s="274"/>
      <c r="D1" s="274"/>
      <c r="E1" s="274"/>
      <c r="F1" s="274"/>
      <c r="G1" s="274"/>
      <c r="H1" s="274"/>
      <c r="I1" s="274"/>
      <c r="J1" s="168"/>
      <c r="K1" s="168"/>
      <c r="L1" s="166"/>
      <c r="M1" s="166"/>
      <c r="N1" s="166"/>
    </row>
    <row r="2" spans="1:14" ht="17.25">
      <c r="A2" s="275"/>
      <c r="B2" s="275"/>
      <c r="C2" s="275"/>
      <c r="D2" s="275"/>
      <c r="E2" s="275"/>
      <c r="F2" s="275"/>
      <c r="G2" s="275"/>
      <c r="H2" s="275"/>
      <c r="I2" s="275"/>
      <c r="J2" s="168"/>
      <c r="K2" s="168"/>
      <c r="L2" s="166"/>
      <c r="M2" s="166"/>
      <c r="N2" s="166"/>
    </row>
    <row r="3" spans="4:14" ht="17.25" customHeight="1">
      <c r="D3" s="168"/>
      <c r="F3" s="168"/>
      <c r="G3" s="168"/>
      <c r="H3" s="51" t="s">
        <v>433</v>
      </c>
      <c r="I3" s="81"/>
      <c r="J3" s="168"/>
      <c r="K3" s="168"/>
      <c r="L3" s="166"/>
      <c r="M3" s="166"/>
      <c r="N3" s="166"/>
    </row>
    <row r="4" spans="1:9" s="171" customFormat="1" ht="23.25" customHeight="1">
      <c r="A4" s="169" t="s">
        <v>218</v>
      </c>
      <c r="B4" s="170" t="s">
        <v>468</v>
      </c>
      <c r="C4" s="170" t="s">
        <v>219</v>
      </c>
      <c r="D4" s="276" t="s">
        <v>469</v>
      </c>
      <c r="E4" s="276"/>
      <c r="F4" s="276"/>
      <c r="G4" s="170" t="s">
        <v>455</v>
      </c>
      <c r="H4" s="170" t="s">
        <v>456</v>
      </c>
      <c r="I4" s="84" t="s">
        <v>470</v>
      </c>
    </row>
    <row r="5" spans="1:11" s="172" customFormat="1" ht="17.25" customHeight="1">
      <c r="A5" s="277" t="s">
        <v>573</v>
      </c>
      <c r="B5" s="278"/>
      <c r="C5" s="278"/>
      <c r="D5" s="278"/>
      <c r="E5" s="278"/>
      <c r="F5" s="278"/>
      <c r="G5" s="278"/>
      <c r="H5" s="278"/>
      <c r="I5" s="279"/>
      <c r="J5" s="255"/>
      <c r="K5" s="255"/>
    </row>
    <row r="6" spans="1:11" s="172" customFormat="1" ht="17.25" customHeight="1">
      <c r="A6" s="277" t="s">
        <v>591</v>
      </c>
      <c r="B6" s="278"/>
      <c r="C6" s="278"/>
      <c r="D6" s="278"/>
      <c r="E6" s="278"/>
      <c r="F6" s="278"/>
      <c r="G6" s="278"/>
      <c r="H6" s="278"/>
      <c r="I6" s="279"/>
      <c r="J6" s="255"/>
      <c r="K6" s="255"/>
    </row>
    <row r="7" spans="1:14" s="52" customFormat="1" ht="12.75">
      <c r="A7" s="95">
        <v>1</v>
      </c>
      <c r="B7" s="157" t="s">
        <v>50</v>
      </c>
      <c r="C7" s="96" t="s">
        <v>436</v>
      </c>
      <c r="D7" s="52" t="s">
        <v>783</v>
      </c>
      <c r="E7" s="110" t="s">
        <v>447</v>
      </c>
      <c r="F7" s="113" t="s">
        <v>784</v>
      </c>
      <c r="G7" s="118">
        <v>40780</v>
      </c>
      <c r="H7" s="118">
        <f aca="true" t="shared" si="0" ref="H7:H30">+G7+(365*5)</f>
        <v>42605</v>
      </c>
      <c r="I7" s="50" t="s">
        <v>101</v>
      </c>
      <c r="J7" s="250">
        <v>2006</v>
      </c>
      <c r="K7" s="250" t="str">
        <f aca="true" t="shared" si="1" ref="K7:K32">+J7&amp;" "&amp;B7</f>
        <v>2006 MoU</v>
      </c>
      <c r="L7" s="110"/>
      <c r="M7" s="110"/>
      <c r="N7" s="110"/>
    </row>
    <row r="8" spans="1:14" s="52" customFormat="1" ht="12.75">
      <c r="A8" s="95">
        <f>+A7+1</f>
        <v>2</v>
      </c>
      <c r="B8" s="157" t="s">
        <v>50</v>
      </c>
      <c r="C8" s="96" t="s">
        <v>437</v>
      </c>
      <c r="D8" s="52" t="s">
        <v>460</v>
      </c>
      <c r="E8" s="110" t="s">
        <v>447</v>
      </c>
      <c r="F8" s="113" t="s">
        <v>89</v>
      </c>
      <c r="G8" s="118">
        <v>39093</v>
      </c>
      <c r="H8" s="118">
        <f t="shared" si="0"/>
        <v>40918</v>
      </c>
      <c r="I8" s="50" t="s">
        <v>101</v>
      </c>
      <c r="J8" s="250">
        <v>2007</v>
      </c>
      <c r="K8" s="250" t="str">
        <f t="shared" si="1"/>
        <v>2007 MoU</v>
      </c>
      <c r="L8" s="110"/>
      <c r="M8" s="110"/>
      <c r="N8" s="110"/>
    </row>
    <row r="9" spans="1:14" s="52" customFormat="1" ht="12.75">
      <c r="A9" s="95">
        <f>+A8+1</f>
        <v>3</v>
      </c>
      <c r="B9" s="157" t="s">
        <v>50</v>
      </c>
      <c r="C9" s="96" t="s">
        <v>91</v>
      </c>
      <c r="D9" s="52" t="s">
        <v>461</v>
      </c>
      <c r="E9" s="110" t="s">
        <v>447</v>
      </c>
      <c r="F9" s="113" t="s">
        <v>92</v>
      </c>
      <c r="G9" s="118">
        <v>39211</v>
      </c>
      <c r="H9" s="118">
        <f t="shared" si="0"/>
        <v>41036</v>
      </c>
      <c r="I9" s="50" t="s">
        <v>101</v>
      </c>
      <c r="J9" s="250">
        <v>2007</v>
      </c>
      <c r="K9" s="250" t="str">
        <f t="shared" si="1"/>
        <v>2007 MoU</v>
      </c>
      <c r="L9" s="110"/>
      <c r="M9" s="110"/>
      <c r="N9" s="110"/>
    </row>
    <row r="10" spans="1:14" s="52" customFormat="1" ht="12.75">
      <c r="A10" s="95">
        <f>+A9+1</f>
        <v>4</v>
      </c>
      <c r="B10" s="157" t="s">
        <v>50</v>
      </c>
      <c r="C10" s="96" t="s">
        <v>438</v>
      </c>
      <c r="D10" s="52" t="s">
        <v>462</v>
      </c>
      <c r="E10" s="110" t="s">
        <v>447</v>
      </c>
      <c r="F10" s="113" t="s">
        <v>90</v>
      </c>
      <c r="G10" s="118">
        <v>39297</v>
      </c>
      <c r="H10" s="118">
        <f t="shared" si="0"/>
        <v>41122</v>
      </c>
      <c r="I10" s="50" t="s">
        <v>101</v>
      </c>
      <c r="J10" s="250">
        <v>2007</v>
      </c>
      <c r="K10" s="250" t="str">
        <f t="shared" si="1"/>
        <v>2007 MoU</v>
      </c>
      <c r="L10" s="110"/>
      <c r="M10" s="110"/>
      <c r="N10" s="110"/>
    </row>
    <row r="11" spans="1:14" s="52" customFormat="1" ht="45.75" customHeight="1">
      <c r="A11" s="95"/>
      <c r="B11" s="157" t="s">
        <v>168</v>
      </c>
      <c r="C11" s="96" t="s">
        <v>51</v>
      </c>
      <c r="D11" s="52" t="s">
        <v>52</v>
      </c>
      <c r="E11" s="110" t="s">
        <v>447</v>
      </c>
      <c r="F11" s="113" t="s">
        <v>53</v>
      </c>
      <c r="G11" s="118">
        <v>39297</v>
      </c>
      <c r="H11" s="118">
        <f t="shared" si="0"/>
        <v>41122</v>
      </c>
      <c r="I11" s="50" t="s">
        <v>54</v>
      </c>
      <c r="J11" s="250">
        <v>2007</v>
      </c>
      <c r="K11" s="250" t="str">
        <f t="shared" si="1"/>
        <v>2007 PKS</v>
      </c>
      <c r="L11" s="110"/>
      <c r="M11" s="110"/>
      <c r="N11" s="110"/>
    </row>
    <row r="12" spans="1:14" s="52" customFormat="1" ht="12">
      <c r="A12" s="95">
        <f>+A10+1</f>
        <v>5</v>
      </c>
      <c r="B12" s="95" t="s">
        <v>50</v>
      </c>
      <c r="C12" s="96" t="s">
        <v>148</v>
      </c>
      <c r="D12" s="52" t="s">
        <v>149</v>
      </c>
      <c r="E12" s="144" t="s">
        <v>447</v>
      </c>
      <c r="F12" s="113" t="s">
        <v>150</v>
      </c>
      <c r="G12" s="118">
        <v>39812</v>
      </c>
      <c r="H12" s="118">
        <f t="shared" si="0"/>
        <v>41637</v>
      </c>
      <c r="I12" s="50" t="s">
        <v>101</v>
      </c>
      <c r="J12" s="250">
        <v>2008</v>
      </c>
      <c r="K12" s="250" t="str">
        <f t="shared" si="1"/>
        <v>2008 MoU</v>
      </c>
      <c r="L12" s="110"/>
      <c r="M12" s="110"/>
      <c r="N12" s="110"/>
    </row>
    <row r="13" spans="1:14" s="52" customFormat="1" ht="12.75">
      <c r="A13" s="95">
        <f>+A12+1</f>
        <v>6</v>
      </c>
      <c r="B13" s="157" t="s">
        <v>50</v>
      </c>
      <c r="C13" s="96" t="s">
        <v>153</v>
      </c>
      <c r="D13" s="52" t="s">
        <v>154</v>
      </c>
      <c r="E13" s="144" t="s">
        <v>447</v>
      </c>
      <c r="F13" s="113" t="s">
        <v>155</v>
      </c>
      <c r="G13" s="118">
        <v>39871</v>
      </c>
      <c r="H13" s="118">
        <f t="shared" si="0"/>
        <v>41696</v>
      </c>
      <c r="I13" s="50" t="s">
        <v>101</v>
      </c>
      <c r="J13" s="250">
        <v>2009</v>
      </c>
      <c r="K13" s="250" t="str">
        <f t="shared" si="1"/>
        <v>2009 MoU</v>
      </c>
      <c r="L13" s="110"/>
      <c r="M13" s="110"/>
      <c r="N13" s="110"/>
    </row>
    <row r="14" spans="1:14" s="52" customFormat="1" ht="12.75">
      <c r="A14" s="95">
        <f aca="true" t="shared" si="2" ref="A14:A36">+A13+1</f>
        <v>7</v>
      </c>
      <c r="B14" s="157" t="s">
        <v>50</v>
      </c>
      <c r="C14" s="96" t="s">
        <v>225</v>
      </c>
      <c r="D14" s="52" t="s">
        <v>226</v>
      </c>
      <c r="E14" s="144" t="s">
        <v>447</v>
      </c>
      <c r="F14" s="113" t="s">
        <v>227</v>
      </c>
      <c r="G14" s="118">
        <v>39941</v>
      </c>
      <c r="H14" s="118">
        <f t="shared" si="0"/>
        <v>41766</v>
      </c>
      <c r="I14" s="50" t="s">
        <v>101</v>
      </c>
      <c r="J14" s="250">
        <v>2009</v>
      </c>
      <c r="K14" s="250" t="str">
        <f t="shared" si="1"/>
        <v>2009 MoU</v>
      </c>
      <c r="L14" s="110"/>
      <c r="M14" s="110"/>
      <c r="N14" s="110"/>
    </row>
    <row r="15" spans="1:14" s="52" customFormat="1" ht="12.75">
      <c r="A15" s="95">
        <f t="shared" si="2"/>
        <v>8</v>
      </c>
      <c r="B15" s="157" t="s">
        <v>50</v>
      </c>
      <c r="C15" s="96" t="s">
        <v>270</v>
      </c>
      <c r="D15" s="52" t="s">
        <v>271</v>
      </c>
      <c r="E15" s="144" t="s">
        <v>447</v>
      </c>
      <c r="F15" s="113" t="s">
        <v>272</v>
      </c>
      <c r="G15" s="118">
        <v>39948</v>
      </c>
      <c r="H15" s="118">
        <f t="shared" si="0"/>
        <v>41773</v>
      </c>
      <c r="I15" s="50" t="s">
        <v>101</v>
      </c>
      <c r="J15" s="250">
        <v>2009</v>
      </c>
      <c r="K15" s="250" t="str">
        <f t="shared" si="1"/>
        <v>2009 MoU</v>
      </c>
      <c r="L15" s="110"/>
      <c r="M15" s="110"/>
      <c r="N15" s="110"/>
    </row>
    <row r="16" spans="1:14" s="52" customFormat="1" ht="12.75">
      <c r="A16" s="95">
        <f t="shared" si="2"/>
        <v>9</v>
      </c>
      <c r="B16" s="157" t="s">
        <v>50</v>
      </c>
      <c r="C16" s="96" t="s">
        <v>548</v>
      </c>
      <c r="D16" s="52" t="s">
        <v>549</v>
      </c>
      <c r="E16" s="110" t="s">
        <v>447</v>
      </c>
      <c r="F16" s="113" t="s">
        <v>550</v>
      </c>
      <c r="G16" s="118">
        <v>40193</v>
      </c>
      <c r="H16" s="118">
        <f t="shared" si="0"/>
        <v>42018</v>
      </c>
      <c r="I16" s="50" t="s">
        <v>101</v>
      </c>
      <c r="J16" s="250">
        <v>2010</v>
      </c>
      <c r="K16" s="250" t="str">
        <f t="shared" si="1"/>
        <v>2010 MoU</v>
      </c>
      <c r="L16" s="110"/>
      <c r="M16" s="110"/>
      <c r="N16" s="110"/>
    </row>
    <row r="17" spans="1:14" s="52" customFormat="1" ht="24">
      <c r="A17" s="95">
        <f t="shared" si="2"/>
        <v>10</v>
      </c>
      <c r="B17" s="157" t="s">
        <v>50</v>
      </c>
      <c r="C17" s="96" t="s">
        <v>277</v>
      </c>
      <c r="D17" s="52" t="s">
        <v>278</v>
      </c>
      <c r="E17" s="110" t="s">
        <v>447</v>
      </c>
      <c r="F17" s="113" t="s">
        <v>279</v>
      </c>
      <c r="G17" s="118">
        <v>40294</v>
      </c>
      <c r="H17" s="118">
        <f t="shared" si="0"/>
        <v>42119</v>
      </c>
      <c r="I17" s="50" t="s">
        <v>101</v>
      </c>
      <c r="J17" s="250">
        <v>2010</v>
      </c>
      <c r="K17" s="250" t="str">
        <f t="shared" si="1"/>
        <v>2010 MoU</v>
      </c>
      <c r="L17" s="110"/>
      <c r="M17" s="110"/>
      <c r="N17" s="110"/>
    </row>
    <row r="18" spans="1:14" s="52" customFormat="1" ht="12.75">
      <c r="A18" s="95">
        <f t="shared" si="2"/>
        <v>11</v>
      </c>
      <c r="B18" s="157" t="s">
        <v>50</v>
      </c>
      <c r="C18" s="96" t="s">
        <v>241</v>
      </c>
      <c r="D18" s="52" t="s">
        <v>242</v>
      </c>
      <c r="E18" s="110" t="s">
        <v>447</v>
      </c>
      <c r="F18" s="113" t="s">
        <v>243</v>
      </c>
      <c r="G18" s="118">
        <v>40315</v>
      </c>
      <c r="H18" s="118">
        <f t="shared" si="0"/>
        <v>42140</v>
      </c>
      <c r="I18" s="50" t="s">
        <v>101</v>
      </c>
      <c r="J18" s="250">
        <v>2010</v>
      </c>
      <c r="K18" s="250" t="str">
        <f t="shared" si="1"/>
        <v>2010 MoU</v>
      </c>
      <c r="L18" s="110"/>
      <c r="M18" s="110"/>
      <c r="N18" s="110"/>
    </row>
    <row r="19" spans="1:14" s="52" customFormat="1" ht="12.75">
      <c r="A19" s="95">
        <f t="shared" si="2"/>
        <v>12</v>
      </c>
      <c r="B19" s="157" t="s">
        <v>50</v>
      </c>
      <c r="C19" s="96" t="s">
        <v>477</v>
      </c>
      <c r="D19" s="52" t="s">
        <v>478</v>
      </c>
      <c r="E19" s="110" t="s">
        <v>447</v>
      </c>
      <c r="F19" s="113" t="s">
        <v>479</v>
      </c>
      <c r="G19" s="118">
        <v>40382</v>
      </c>
      <c r="H19" s="118">
        <f t="shared" si="0"/>
        <v>42207</v>
      </c>
      <c r="I19" s="50" t="s">
        <v>101</v>
      </c>
      <c r="J19" s="250">
        <v>2010</v>
      </c>
      <c r="K19" s="250" t="str">
        <f t="shared" si="1"/>
        <v>2010 MoU</v>
      </c>
      <c r="L19" s="110"/>
      <c r="M19" s="110"/>
      <c r="N19" s="110"/>
    </row>
    <row r="20" spans="1:14" s="52" customFormat="1" ht="12.75">
      <c r="A20" s="95">
        <f t="shared" si="2"/>
        <v>13</v>
      </c>
      <c r="B20" s="157" t="s">
        <v>50</v>
      </c>
      <c r="C20" s="96" t="s">
        <v>496</v>
      </c>
      <c r="D20" s="52" t="s">
        <v>497</v>
      </c>
      <c r="E20" s="110" t="s">
        <v>447</v>
      </c>
      <c r="F20" s="113" t="s">
        <v>498</v>
      </c>
      <c r="G20" s="118">
        <v>40466</v>
      </c>
      <c r="H20" s="118">
        <f t="shared" si="0"/>
        <v>42291</v>
      </c>
      <c r="I20" s="50" t="s">
        <v>101</v>
      </c>
      <c r="J20" s="250">
        <v>2010</v>
      </c>
      <c r="K20" s="250" t="str">
        <f t="shared" si="1"/>
        <v>2010 MoU</v>
      </c>
      <c r="L20" s="110"/>
      <c r="M20" s="110"/>
      <c r="N20" s="110"/>
    </row>
    <row r="21" spans="1:11" ht="12.75">
      <c r="A21" s="95">
        <f t="shared" si="2"/>
        <v>14</v>
      </c>
      <c r="B21" s="157" t="s">
        <v>50</v>
      </c>
      <c r="C21" s="96" t="s">
        <v>94</v>
      </c>
      <c r="D21" s="134" t="s">
        <v>471</v>
      </c>
      <c r="E21" s="110" t="s">
        <v>447</v>
      </c>
      <c r="F21" s="155" t="s">
        <v>95</v>
      </c>
      <c r="G21" s="118">
        <v>39266</v>
      </c>
      <c r="H21" s="118">
        <f t="shared" si="0"/>
        <v>41091</v>
      </c>
      <c r="I21" s="50" t="s">
        <v>101</v>
      </c>
      <c r="J21" s="256">
        <v>2007</v>
      </c>
      <c r="K21" s="250" t="str">
        <f t="shared" si="1"/>
        <v>2007 MoU</v>
      </c>
    </row>
    <row r="22" spans="1:11" ht="12.75">
      <c r="A22" s="95">
        <f t="shared" si="2"/>
        <v>15</v>
      </c>
      <c r="B22" s="157" t="s">
        <v>50</v>
      </c>
      <c r="C22" s="50" t="s">
        <v>472</v>
      </c>
      <c r="D22" s="134" t="s">
        <v>463</v>
      </c>
      <c r="E22" s="110" t="s">
        <v>447</v>
      </c>
      <c r="F22" s="155" t="s">
        <v>96</v>
      </c>
      <c r="G22" s="118">
        <v>39484</v>
      </c>
      <c r="H22" s="118">
        <f t="shared" si="0"/>
        <v>41309</v>
      </c>
      <c r="I22" s="50" t="s">
        <v>101</v>
      </c>
      <c r="J22" s="256">
        <v>2008</v>
      </c>
      <c r="K22" s="250" t="str">
        <f t="shared" si="1"/>
        <v>2008 MoU</v>
      </c>
    </row>
    <row r="23" spans="1:11" ht="12.75">
      <c r="A23" s="95">
        <f t="shared" si="2"/>
        <v>16</v>
      </c>
      <c r="B23" s="157" t="s">
        <v>50</v>
      </c>
      <c r="C23" s="50" t="s">
        <v>93</v>
      </c>
      <c r="D23" s="134" t="s">
        <v>464</v>
      </c>
      <c r="E23" s="110" t="s">
        <v>447</v>
      </c>
      <c r="F23" s="155" t="s">
        <v>97</v>
      </c>
      <c r="G23" s="118">
        <v>39590</v>
      </c>
      <c r="H23" s="118">
        <f t="shared" si="0"/>
        <v>41415</v>
      </c>
      <c r="I23" s="50" t="s">
        <v>101</v>
      </c>
      <c r="J23" s="256">
        <v>2008</v>
      </c>
      <c r="K23" s="250" t="str">
        <f t="shared" si="1"/>
        <v>2008 MoU</v>
      </c>
    </row>
    <row r="24" spans="1:11" ht="12.75">
      <c r="A24" s="95">
        <f t="shared" si="2"/>
        <v>17</v>
      </c>
      <c r="B24" s="157" t="s">
        <v>50</v>
      </c>
      <c r="C24" s="50" t="s">
        <v>439</v>
      </c>
      <c r="D24" s="134" t="s">
        <v>465</v>
      </c>
      <c r="E24" s="110" t="s">
        <v>447</v>
      </c>
      <c r="F24" s="155" t="s">
        <v>98</v>
      </c>
      <c r="G24" s="118">
        <v>39646</v>
      </c>
      <c r="H24" s="118">
        <f t="shared" si="0"/>
        <v>41471</v>
      </c>
      <c r="I24" s="50" t="s">
        <v>101</v>
      </c>
      <c r="J24" s="256">
        <v>2008</v>
      </c>
      <c r="K24" s="250" t="str">
        <f t="shared" si="1"/>
        <v>2008 MoU</v>
      </c>
    </row>
    <row r="25" spans="1:11" ht="12.75">
      <c r="A25" s="95">
        <f t="shared" si="2"/>
        <v>18</v>
      </c>
      <c r="B25" s="157" t="s">
        <v>50</v>
      </c>
      <c r="C25" s="50" t="s">
        <v>454</v>
      </c>
      <c r="D25" s="134" t="s">
        <v>448</v>
      </c>
      <c r="E25" s="110" t="s">
        <v>447</v>
      </c>
      <c r="F25" s="155" t="s">
        <v>449</v>
      </c>
      <c r="G25" s="161" t="s">
        <v>1012</v>
      </c>
      <c r="H25" s="118">
        <f t="shared" si="0"/>
        <v>41650</v>
      </c>
      <c r="I25" s="50" t="s">
        <v>101</v>
      </c>
      <c r="J25" s="256">
        <v>2009</v>
      </c>
      <c r="K25" s="250" t="str">
        <f t="shared" si="1"/>
        <v>2009 MoU</v>
      </c>
    </row>
    <row r="26" spans="1:11" ht="24">
      <c r="A26" s="95">
        <f t="shared" si="2"/>
        <v>19</v>
      </c>
      <c r="B26" s="157" t="s">
        <v>50</v>
      </c>
      <c r="C26" s="50" t="s">
        <v>105</v>
      </c>
      <c r="D26" s="134" t="s">
        <v>109</v>
      </c>
      <c r="E26" s="144" t="s">
        <v>447</v>
      </c>
      <c r="F26" s="155" t="s">
        <v>110</v>
      </c>
      <c r="G26" s="161">
        <v>39826</v>
      </c>
      <c r="H26" s="118">
        <f t="shared" si="0"/>
        <v>41651</v>
      </c>
      <c r="I26" s="50" t="s">
        <v>101</v>
      </c>
      <c r="J26" s="256">
        <v>2009</v>
      </c>
      <c r="K26" s="250" t="str">
        <f t="shared" si="1"/>
        <v>2009 MoU</v>
      </c>
    </row>
    <row r="27" spans="1:11" ht="12.75">
      <c r="A27" s="95">
        <f t="shared" si="2"/>
        <v>20</v>
      </c>
      <c r="B27" s="157" t="s">
        <v>50</v>
      </c>
      <c r="C27" s="50" t="s">
        <v>256</v>
      </c>
      <c r="D27" s="134" t="s">
        <v>257</v>
      </c>
      <c r="E27" s="144" t="s">
        <v>447</v>
      </c>
      <c r="F27" s="155" t="s">
        <v>258</v>
      </c>
      <c r="G27" s="161">
        <v>39975</v>
      </c>
      <c r="H27" s="118">
        <f t="shared" si="0"/>
        <v>41800</v>
      </c>
      <c r="I27" s="50" t="s">
        <v>101</v>
      </c>
      <c r="J27" s="256">
        <v>2009</v>
      </c>
      <c r="K27" s="250" t="str">
        <f t="shared" si="1"/>
        <v>2009 MoU</v>
      </c>
    </row>
    <row r="28" spans="1:11" ht="24">
      <c r="A28" s="95">
        <f t="shared" si="2"/>
        <v>21</v>
      </c>
      <c r="B28" s="157" t="s">
        <v>50</v>
      </c>
      <c r="C28" s="50" t="s">
        <v>311</v>
      </c>
      <c r="D28" s="134" t="s">
        <v>312</v>
      </c>
      <c r="E28" s="144" t="s">
        <v>447</v>
      </c>
      <c r="F28" s="155" t="s">
        <v>313</v>
      </c>
      <c r="G28" s="161">
        <v>40095</v>
      </c>
      <c r="H28" s="118">
        <f t="shared" si="0"/>
        <v>41920</v>
      </c>
      <c r="I28" s="50" t="s">
        <v>485</v>
      </c>
      <c r="J28" s="256">
        <v>2009</v>
      </c>
      <c r="K28" s="250" t="str">
        <f t="shared" si="1"/>
        <v>2009 MoU</v>
      </c>
    </row>
    <row r="29" spans="1:11" ht="12.75">
      <c r="A29" s="95">
        <f t="shared" si="2"/>
        <v>22</v>
      </c>
      <c r="B29" s="157" t="s">
        <v>50</v>
      </c>
      <c r="C29" s="50" t="s">
        <v>314</v>
      </c>
      <c r="D29" s="134" t="s">
        <v>315</v>
      </c>
      <c r="E29" s="144" t="s">
        <v>447</v>
      </c>
      <c r="F29" s="155" t="s">
        <v>316</v>
      </c>
      <c r="G29" s="161">
        <v>40095</v>
      </c>
      <c r="H29" s="118">
        <f t="shared" si="0"/>
        <v>41920</v>
      </c>
      <c r="I29" s="50" t="s">
        <v>485</v>
      </c>
      <c r="J29" s="256">
        <v>2009</v>
      </c>
      <c r="K29" s="250" t="str">
        <f t="shared" si="1"/>
        <v>2009 MoU</v>
      </c>
    </row>
    <row r="30" spans="1:11" ht="12.75">
      <c r="A30" s="102">
        <f t="shared" si="2"/>
        <v>23</v>
      </c>
      <c r="B30" s="174" t="s">
        <v>50</v>
      </c>
      <c r="C30" s="109" t="s">
        <v>317</v>
      </c>
      <c r="D30" s="175" t="s">
        <v>318</v>
      </c>
      <c r="E30" s="137" t="s">
        <v>447</v>
      </c>
      <c r="F30" s="176"/>
      <c r="G30" s="177">
        <v>40095</v>
      </c>
      <c r="H30" s="127">
        <f t="shared" si="0"/>
        <v>41920</v>
      </c>
      <c r="I30" s="109" t="s">
        <v>485</v>
      </c>
      <c r="J30" s="256">
        <v>2009</v>
      </c>
      <c r="K30" s="250" t="str">
        <f t="shared" si="1"/>
        <v>2009 MoU</v>
      </c>
    </row>
    <row r="31" spans="1:11" ht="12.75">
      <c r="A31" s="95">
        <f t="shared" si="2"/>
        <v>24</v>
      </c>
      <c r="B31" s="157" t="s">
        <v>50</v>
      </c>
      <c r="C31" s="96" t="s">
        <v>483</v>
      </c>
      <c r="D31" s="134" t="s">
        <v>484</v>
      </c>
      <c r="E31" s="110" t="s">
        <v>447</v>
      </c>
      <c r="F31" s="155"/>
      <c r="G31" s="161">
        <v>40095</v>
      </c>
      <c r="H31" s="118">
        <f aca="true" t="shared" si="3" ref="H31:H36">+G31+(365*5)</f>
        <v>41920</v>
      </c>
      <c r="I31" s="50" t="s">
        <v>485</v>
      </c>
      <c r="J31" s="256">
        <v>2009</v>
      </c>
      <c r="K31" s="250" t="str">
        <f t="shared" si="1"/>
        <v>2009 MoU</v>
      </c>
    </row>
    <row r="32" spans="1:11" ht="12.75">
      <c r="A32" s="95">
        <f t="shared" si="2"/>
        <v>25</v>
      </c>
      <c r="B32" s="157" t="s">
        <v>50</v>
      </c>
      <c r="C32" s="96" t="s">
        <v>486</v>
      </c>
      <c r="D32" s="134" t="s">
        <v>487</v>
      </c>
      <c r="E32" s="110" t="s">
        <v>447</v>
      </c>
      <c r="F32" s="155" t="s">
        <v>488</v>
      </c>
      <c r="G32" s="161">
        <v>40095</v>
      </c>
      <c r="H32" s="118">
        <f t="shared" si="3"/>
        <v>41920</v>
      </c>
      <c r="I32" s="50" t="s">
        <v>485</v>
      </c>
      <c r="J32" s="256">
        <v>2009</v>
      </c>
      <c r="K32" s="250" t="str">
        <f t="shared" si="1"/>
        <v>2009 MoU</v>
      </c>
    </row>
    <row r="33" spans="1:11" ht="24">
      <c r="A33" s="95">
        <f t="shared" si="2"/>
        <v>26</v>
      </c>
      <c r="B33" s="95" t="s">
        <v>50</v>
      </c>
      <c r="C33" s="96" t="s">
        <v>55</v>
      </c>
      <c r="D33" s="134" t="s">
        <v>56</v>
      </c>
      <c r="E33" s="110" t="s">
        <v>447</v>
      </c>
      <c r="F33" s="155" t="s">
        <v>57</v>
      </c>
      <c r="G33" s="118">
        <v>40204</v>
      </c>
      <c r="H33" s="118">
        <f t="shared" si="3"/>
        <v>42029</v>
      </c>
      <c r="I33" s="50" t="s">
        <v>101</v>
      </c>
      <c r="J33" s="256">
        <v>2010</v>
      </c>
      <c r="K33" s="250" t="str">
        <f aca="true" t="shared" si="4" ref="K33:K56">+J33&amp;" "&amp;B33</f>
        <v>2010 MoU</v>
      </c>
    </row>
    <row r="34" spans="1:11" ht="12.75">
      <c r="A34" s="95">
        <f t="shared" si="2"/>
        <v>27</v>
      </c>
      <c r="B34" s="157" t="s">
        <v>50</v>
      </c>
      <c r="C34" s="96" t="s">
        <v>636</v>
      </c>
      <c r="D34" s="134" t="s">
        <v>675</v>
      </c>
      <c r="E34" s="110" t="s">
        <v>447</v>
      </c>
      <c r="F34" s="155" t="s">
        <v>676</v>
      </c>
      <c r="G34" s="161">
        <v>40562</v>
      </c>
      <c r="H34" s="118">
        <f t="shared" si="3"/>
        <v>42387</v>
      </c>
      <c r="I34" s="50" t="s">
        <v>101</v>
      </c>
      <c r="J34" s="256">
        <v>2011</v>
      </c>
      <c r="K34" s="250" t="str">
        <f t="shared" si="4"/>
        <v>2011 MoU</v>
      </c>
    </row>
    <row r="35" spans="1:11" ht="12.75">
      <c r="A35" s="95">
        <f t="shared" si="2"/>
        <v>28</v>
      </c>
      <c r="B35" s="157" t="s">
        <v>50</v>
      </c>
      <c r="C35" s="96" t="s">
        <v>637</v>
      </c>
      <c r="D35" s="134" t="s">
        <v>677</v>
      </c>
      <c r="E35" s="110" t="s">
        <v>447</v>
      </c>
      <c r="F35" s="155" t="s">
        <v>678</v>
      </c>
      <c r="G35" s="161">
        <v>40591</v>
      </c>
      <c r="H35" s="118">
        <f t="shared" si="3"/>
        <v>42416</v>
      </c>
      <c r="I35" s="50" t="s">
        <v>101</v>
      </c>
      <c r="J35" s="256">
        <v>2011</v>
      </c>
      <c r="K35" s="250" t="str">
        <f t="shared" si="4"/>
        <v>2011 MoU</v>
      </c>
    </row>
    <row r="36" spans="1:11" ht="12.75">
      <c r="A36" s="95">
        <f t="shared" si="2"/>
        <v>29</v>
      </c>
      <c r="B36" s="157" t="s">
        <v>50</v>
      </c>
      <c r="C36" s="96" t="s">
        <v>638</v>
      </c>
      <c r="D36" s="134" t="s">
        <v>679</v>
      </c>
      <c r="E36" s="110" t="s">
        <v>447</v>
      </c>
      <c r="F36" s="155" t="s">
        <v>680</v>
      </c>
      <c r="G36" s="161">
        <v>40591</v>
      </c>
      <c r="H36" s="118">
        <f t="shared" si="3"/>
        <v>42416</v>
      </c>
      <c r="I36" s="50" t="s">
        <v>101</v>
      </c>
      <c r="J36" s="256">
        <v>2011</v>
      </c>
      <c r="K36" s="250" t="str">
        <f t="shared" si="4"/>
        <v>2011 MoU</v>
      </c>
    </row>
    <row r="37" spans="1:11" ht="12.75">
      <c r="A37" s="95"/>
      <c r="B37" s="157" t="s">
        <v>168</v>
      </c>
      <c r="C37" s="96" t="s">
        <v>639</v>
      </c>
      <c r="D37" s="134" t="s">
        <v>681</v>
      </c>
      <c r="E37" s="110" t="s">
        <v>447</v>
      </c>
      <c r="F37" s="155" t="s">
        <v>682</v>
      </c>
      <c r="G37" s="161">
        <v>40591</v>
      </c>
      <c r="H37" s="118">
        <f>+G37+(365*3)</f>
        <v>41686</v>
      </c>
      <c r="I37" s="50" t="s">
        <v>101</v>
      </c>
      <c r="J37" s="256">
        <v>2011</v>
      </c>
      <c r="K37" s="250" t="str">
        <f t="shared" si="4"/>
        <v>2011 PKS</v>
      </c>
    </row>
    <row r="38" spans="1:11" ht="12.75">
      <c r="A38" s="95">
        <f>+A36+1</f>
        <v>30</v>
      </c>
      <c r="B38" s="157" t="s">
        <v>50</v>
      </c>
      <c r="C38" s="96" t="s">
        <v>673</v>
      </c>
      <c r="D38" s="134" t="s">
        <v>674</v>
      </c>
      <c r="E38" s="110" t="s">
        <v>447</v>
      </c>
      <c r="F38" s="155"/>
      <c r="G38" s="161">
        <v>40569</v>
      </c>
      <c r="H38" s="118">
        <f aca="true" t="shared" si="5" ref="H38:H44">+G38+(365*5)</f>
        <v>42394</v>
      </c>
      <c r="I38" s="50" t="s">
        <v>101</v>
      </c>
      <c r="J38" s="256">
        <v>2011</v>
      </c>
      <c r="K38" s="250" t="str">
        <f t="shared" si="4"/>
        <v>2011 MoU</v>
      </c>
    </row>
    <row r="39" spans="1:11" ht="12.75">
      <c r="A39" s="95">
        <f aca="true" t="shared" si="6" ref="A39:A44">+A38+1</f>
        <v>31</v>
      </c>
      <c r="B39" s="157" t="s">
        <v>50</v>
      </c>
      <c r="C39" s="96" t="s">
        <v>717</v>
      </c>
      <c r="D39" s="134" t="s">
        <v>718</v>
      </c>
      <c r="E39" s="110" t="s">
        <v>447</v>
      </c>
      <c r="F39" s="155" t="s">
        <v>719</v>
      </c>
      <c r="G39" s="161">
        <v>40562</v>
      </c>
      <c r="H39" s="118">
        <f t="shared" si="5"/>
        <v>42387</v>
      </c>
      <c r="I39" s="50" t="s">
        <v>101</v>
      </c>
      <c r="J39" s="256">
        <v>2011</v>
      </c>
      <c r="K39" s="250" t="str">
        <f t="shared" si="4"/>
        <v>2011 MoU</v>
      </c>
    </row>
    <row r="40" spans="1:11" ht="12.75">
      <c r="A40" s="95">
        <f t="shared" si="6"/>
        <v>32</v>
      </c>
      <c r="B40" s="157" t="s">
        <v>50</v>
      </c>
      <c r="C40" s="96" t="s">
        <v>722</v>
      </c>
      <c r="D40" s="134" t="s">
        <v>723</v>
      </c>
      <c r="E40" s="110" t="s">
        <v>447</v>
      </c>
      <c r="F40" s="155" t="s">
        <v>724</v>
      </c>
      <c r="G40" s="161">
        <v>40675</v>
      </c>
      <c r="H40" s="118">
        <f t="shared" si="5"/>
        <v>42500</v>
      </c>
      <c r="I40" s="50" t="s">
        <v>101</v>
      </c>
      <c r="J40" s="256">
        <v>2011</v>
      </c>
      <c r="K40" s="250" t="str">
        <f t="shared" si="4"/>
        <v>2011 MoU</v>
      </c>
    </row>
    <row r="41" spans="1:11" ht="12.75">
      <c r="A41" s="95">
        <f t="shared" si="6"/>
        <v>33</v>
      </c>
      <c r="B41" s="157" t="s">
        <v>50</v>
      </c>
      <c r="C41" s="96" t="s">
        <v>757</v>
      </c>
      <c r="D41" s="134" t="s">
        <v>755</v>
      </c>
      <c r="E41" s="134" t="s">
        <v>447</v>
      </c>
      <c r="F41" s="134" t="s">
        <v>756</v>
      </c>
      <c r="G41" s="161">
        <v>40751</v>
      </c>
      <c r="H41" s="118">
        <f t="shared" si="5"/>
        <v>42576</v>
      </c>
      <c r="I41" s="50" t="s">
        <v>101</v>
      </c>
      <c r="J41" s="256">
        <v>2011</v>
      </c>
      <c r="K41" s="250" t="str">
        <f t="shared" si="4"/>
        <v>2011 MoU</v>
      </c>
    </row>
    <row r="42" spans="1:11" ht="24">
      <c r="A42" s="95">
        <f t="shared" si="6"/>
        <v>34</v>
      </c>
      <c r="B42" s="157" t="s">
        <v>50</v>
      </c>
      <c r="C42" s="96" t="s">
        <v>758</v>
      </c>
      <c r="D42" s="134" t="s">
        <v>881</v>
      </c>
      <c r="E42" s="110" t="s">
        <v>447</v>
      </c>
      <c r="F42" s="155" t="s">
        <v>759</v>
      </c>
      <c r="G42" s="161">
        <v>40735</v>
      </c>
      <c r="H42" s="118">
        <f t="shared" si="5"/>
        <v>42560</v>
      </c>
      <c r="I42" s="50" t="s">
        <v>101</v>
      </c>
      <c r="J42" s="256">
        <v>2011</v>
      </c>
      <c r="K42" s="250" t="str">
        <f t="shared" si="4"/>
        <v>2011 MoU</v>
      </c>
    </row>
    <row r="43" spans="1:11" ht="12.75">
      <c r="A43" s="95">
        <f t="shared" si="6"/>
        <v>35</v>
      </c>
      <c r="B43" s="157" t="s">
        <v>50</v>
      </c>
      <c r="C43" s="96" t="s">
        <v>760</v>
      </c>
      <c r="D43" s="134" t="s">
        <v>761</v>
      </c>
      <c r="E43" s="110" t="s">
        <v>447</v>
      </c>
      <c r="F43" s="155" t="s">
        <v>762</v>
      </c>
      <c r="G43" s="161">
        <v>40735</v>
      </c>
      <c r="H43" s="118">
        <f t="shared" si="5"/>
        <v>42560</v>
      </c>
      <c r="I43" s="50" t="s">
        <v>101</v>
      </c>
      <c r="J43" s="256">
        <v>2011</v>
      </c>
      <c r="K43" s="250" t="str">
        <f t="shared" si="4"/>
        <v>2011 MoU</v>
      </c>
    </row>
    <row r="44" spans="1:11" ht="12.75">
      <c r="A44" s="95">
        <f t="shared" si="6"/>
        <v>36</v>
      </c>
      <c r="B44" s="157" t="s">
        <v>50</v>
      </c>
      <c r="C44" s="96" t="s">
        <v>763</v>
      </c>
      <c r="D44" s="134" t="s">
        <v>764</v>
      </c>
      <c r="E44" s="110" t="s">
        <v>447</v>
      </c>
      <c r="F44" s="155" t="s">
        <v>765</v>
      </c>
      <c r="G44" s="161">
        <v>40735</v>
      </c>
      <c r="H44" s="118">
        <f t="shared" si="5"/>
        <v>42560</v>
      </c>
      <c r="I44" s="50" t="s">
        <v>101</v>
      </c>
      <c r="J44" s="256">
        <v>2011</v>
      </c>
      <c r="K44" s="250" t="str">
        <f t="shared" si="4"/>
        <v>2011 MoU</v>
      </c>
    </row>
    <row r="45" spans="1:11" ht="24">
      <c r="A45" s="95"/>
      <c r="B45" s="157" t="s">
        <v>168</v>
      </c>
      <c r="C45" s="96" t="s">
        <v>853</v>
      </c>
      <c r="D45" s="134" t="s">
        <v>854</v>
      </c>
      <c r="E45" s="110" t="s">
        <v>447</v>
      </c>
      <c r="F45" s="155" t="s">
        <v>855</v>
      </c>
      <c r="G45" s="161">
        <v>40700</v>
      </c>
      <c r="H45" s="118">
        <f>+G45+(365*4)</f>
        <v>42160</v>
      </c>
      <c r="I45" s="50" t="s">
        <v>856</v>
      </c>
      <c r="J45" s="256">
        <v>2011</v>
      </c>
      <c r="K45" s="250" t="str">
        <f t="shared" si="4"/>
        <v>2011 PKS</v>
      </c>
    </row>
    <row r="46" spans="1:11" ht="12.75">
      <c r="A46" s="95">
        <f>+A44+1</f>
        <v>37</v>
      </c>
      <c r="B46" s="157" t="s">
        <v>50</v>
      </c>
      <c r="C46" s="96" t="s">
        <v>845</v>
      </c>
      <c r="D46" s="134" t="s">
        <v>846</v>
      </c>
      <c r="E46" s="110" t="s">
        <v>447</v>
      </c>
      <c r="F46" s="155" t="s">
        <v>847</v>
      </c>
      <c r="G46" s="161">
        <v>40893</v>
      </c>
      <c r="H46" s="118">
        <f aca="true" t="shared" si="7" ref="H46:H54">+G46+(365*5)</f>
        <v>42718</v>
      </c>
      <c r="I46" s="50" t="s">
        <v>101</v>
      </c>
      <c r="J46" s="256">
        <v>2011</v>
      </c>
      <c r="K46" s="250" t="str">
        <f>+J46&amp;" "&amp;B46</f>
        <v>2011 MoU</v>
      </c>
    </row>
    <row r="47" spans="1:11" ht="12.75">
      <c r="A47" s="95">
        <f>+A46+1</f>
        <v>38</v>
      </c>
      <c r="B47" s="157" t="s">
        <v>50</v>
      </c>
      <c r="C47" s="96" t="s">
        <v>865</v>
      </c>
      <c r="D47" s="134" t="s">
        <v>866</v>
      </c>
      <c r="E47" s="110" t="s">
        <v>447</v>
      </c>
      <c r="F47" s="155" t="s">
        <v>867</v>
      </c>
      <c r="G47" s="118">
        <v>40857</v>
      </c>
      <c r="H47" s="118">
        <f t="shared" si="7"/>
        <v>42682</v>
      </c>
      <c r="I47" s="50" t="s">
        <v>101</v>
      </c>
      <c r="J47" s="256">
        <v>2011</v>
      </c>
      <c r="K47" s="250" t="str">
        <f>+J47&amp;" "&amp;B47</f>
        <v>2011 MoU</v>
      </c>
    </row>
    <row r="48" spans="1:11" ht="12.75">
      <c r="A48" s="95">
        <f>+A47+1</f>
        <v>39</v>
      </c>
      <c r="B48" s="157" t="s">
        <v>50</v>
      </c>
      <c r="C48" s="96" t="s">
        <v>877</v>
      </c>
      <c r="D48" s="134"/>
      <c r="E48" s="110"/>
      <c r="F48" s="155"/>
      <c r="G48" s="161">
        <v>40921</v>
      </c>
      <c r="H48" s="118">
        <f t="shared" si="7"/>
        <v>42746</v>
      </c>
      <c r="I48" s="50" t="s">
        <v>101</v>
      </c>
      <c r="J48" s="256">
        <v>2012</v>
      </c>
      <c r="K48" s="250" t="str">
        <f t="shared" si="4"/>
        <v>2012 MoU</v>
      </c>
    </row>
    <row r="49" spans="1:11" ht="24">
      <c r="A49" s="95">
        <f>+A48+1</f>
        <v>40</v>
      </c>
      <c r="B49" s="157" t="s">
        <v>50</v>
      </c>
      <c r="C49" s="96" t="s">
        <v>878</v>
      </c>
      <c r="D49" s="134" t="s">
        <v>879</v>
      </c>
      <c r="E49" s="110" t="s">
        <v>447</v>
      </c>
      <c r="F49" s="155" t="s">
        <v>880</v>
      </c>
      <c r="G49" s="161">
        <v>40942</v>
      </c>
      <c r="H49" s="118">
        <f t="shared" si="7"/>
        <v>42767</v>
      </c>
      <c r="I49" s="50" t="s">
        <v>101</v>
      </c>
      <c r="J49" s="256">
        <v>2012</v>
      </c>
      <c r="K49" s="250" t="str">
        <f t="shared" si="4"/>
        <v>2012 MoU</v>
      </c>
    </row>
    <row r="50" spans="1:11" ht="12.75">
      <c r="A50" s="95">
        <f>+A49+1</f>
        <v>41</v>
      </c>
      <c r="B50" s="157" t="s">
        <v>50</v>
      </c>
      <c r="C50" s="96" t="s">
        <v>882</v>
      </c>
      <c r="D50" s="134" t="s">
        <v>883</v>
      </c>
      <c r="E50" s="110" t="s">
        <v>447</v>
      </c>
      <c r="F50" s="155" t="s">
        <v>884</v>
      </c>
      <c r="G50" s="161">
        <v>40968</v>
      </c>
      <c r="H50" s="118">
        <f t="shared" si="7"/>
        <v>42793</v>
      </c>
      <c r="I50" s="50" t="s">
        <v>101</v>
      </c>
      <c r="J50" s="256">
        <v>2012</v>
      </c>
      <c r="K50" s="250" t="str">
        <f t="shared" si="4"/>
        <v>2012 MoU</v>
      </c>
    </row>
    <row r="51" spans="1:11" ht="12.75">
      <c r="A51" s="95">
        <v>42</v>
      </c>
      <c r="B51" s="157" t="s">
        <v>50</v>
      </c>
      <c r="C51" s="96" t="s">
        <v>902</v>
      </c>
      <c r="D51" s="134" t="s">
        <v>903</v>
      </c>
      <c r="E51" s="110" t="s">
        <v>447</v>
      </c>
      <c r="F51" s="155" t="s">
        <v>904</v>
      </c>
      <c r="G51" s="161">
        <v>41001</v>
      </c>
      <c r="H51" s="118">
        <f t="shared" si="7"/>
        <v>42826</v>
      </c>
      <c r="I51" s="50" t="s">
        <v>101</v>
      </c>
      <c r="J51" s="256">
        <v>2012</v>
      </c>
      <c r="K51" s="250" t="str">
        <f t="shared" si="4"/>
        <v>2012 MoU</v>
      </c>
    </row>
    <row r="52" spans="1:11" ht="24">
      <c r="A52" s="95">
        <v>43</v>
      </c>
      <c r="B52" s="157" t="s">
        <v>50</v>
      </c>
      <c r="C52" s="96" t="s">
        <v>950</v>
      </c>
      <c r="D52" s="134" t="s">
        <v>951</v>
      </c>
      <c r="E52" s="110" t="s">
        <v>447</v>
      </c>
      <c r="F52" s="155" t="s">
        <v>952</v>
      </c>
      <c r="G52" s="118">
        <v>41094</v>
      </c>
      <c r="H52" s="118">
        <f t="shared" si="7"/>
        <v>42919</v>
      </c>
      <c r="I52" s="50" t="s">
        <v>101</v>
      </c>
      <c r="J52" s="256">
        <v>2012</v>
      </c>
      <c r="K52" s="250" t="str">
        <f t="shared" si="4"/>
        <v>2012 MoU</v>
      </c>
    </row>
    <row r="53" spans="1:13" ht="12.75">
      <c r="A53" s="95">
        <v>44</v>
      </c>
      <c r="B53" s="157" t="s">
        <v>50</v>
      </c>
      <c r="C53" s="96" t="s">
        <v>991</v>
      </c>
      <c r="D53" s="134" t="s">
        <v>992</v>
      </c>
      <c r="E53" s="110" t="s">
        <v>447</v>
      </c>
      <c r="F53" s="155" t="s">
        <v>993</v>
      </c>
      <c r="G53" s="161">
        <v>41115</v>
      </c>
      <c r="H53" s="118">
        <f t="shared" si="7"/>
        <v>42940</v>
      </c>
      <c r="I53" s="50" t="s">
        <v>101</v>
      </c>
      <c r="J53" s="256">
        <v>2012</v>
      </c>
      <c r="K53" s="250" t="str">
        <f t="shared" si="4"/>
        <v>2012 MoU</v>
      </c>
      <c r="L53" s="173" t="s">
        <v>997</v>
      </c>
      <c r="M53" s="173" t="s">
        <v>998</v>
      </c>
    </row>
    <row r="54" spans="1:12" ht="12.75">
      <c r="A54" s="95">
        <v>45</v>
      </c>
      <c r="B54" s="157" t="s">
        <v>50</v>
      </c>
      <c r="C54" s="96" t="s">
        <v>994</v>
      </c>
      <c r="D54" s="134" t="s">
        <v>995</v>
      </c>
      <c r="E54" s="110" t="s">
        <v>447</v>
      </c>
      <c r="F54" s="155" t="s">
        <v>996</v>
      </c>
      <c r="G54" s="161">
        <v>41180</v>
      </c>
      <c r="H54" s="118">
        <f t="shared" si="7"/>
        <v>43005</v>
      </c>
      <c r="I54" s="50" t="s">
        <v>101</v>
      </c>
      <c r="J54" s="256">
        <v>2012</v>
      </c>
      <c r="K54" s="250" t="str">
        <f t="shared" si="4"/>
        <v>2012 MoU</v>
      </c>
      <c r="L54" s="173" t="s">
        <v>999</v>
      </c>
    </row>
    <row r="55" spans="1:11" ht="12.75">
      <c r="A55" s="95"/>
      <c r="B55" s="95"/>
      <c r="C55" s="96"/>
      <c r="D55" s="134"/>
      <c r="E55" s="110"/>
      <c r="F55" s="155"/>
      <c r="G55" s="161"/>
      <c r="H55" s="118"/>
      <c r="I55" s="50"/>
      <c r="K55" s="250"/>
    </row>
    <row r="56" spans="1:11" ht="12.75">
      <c r="A56" s="102"/>
      <c r="B56" s="102"/>
      <c r="C56" s="104"/>
      <c r="D56" s="175"/>
      <c r="E56" s="137"/>
      <c r="F56" s="176"/>
      <c r="G56" s="127"/>
      <c r="H56" s="127"/>
      <c r="I56" s="109"/>
      <c r="K56" s="250" t="str">
        <f t="shared" si="4"/>
        <v> </v>
      </c>
    </row>
    <row r="57" spans="1:11" ht="12.75">
      <c r="A57" s="134"/>
      <c r="B57" s="134"/>
      <c r="C57" s="111"/>
      <c r="D57" s="134"/>
      <c r="E57" s="110"/>
      <c r="F57" s="134"/>
      <c r="G57" s="178"/>
      <c r="H57" s="178"/>
      <c r="I57" s="77"/>
      <c r="K57" s="250"/>
    </row>
    <row r="58" spans="1:11" ht="12.75">
      <c r="A58" s="134"/>
      <c r="B58" s="134"/>
      <c r="C58" s="111" t="s">
        <v>433</v>
      </c>
      <c r="D58" s="134"/>
      <c r="E58" s="110"/>
      <c r="F58" s="134"/>
      <c r="G58" s="178"/>
      <c r="H58" s="178"/>
      <c r="I58" s="77"/>
      <c r="K58" s="250"/>
    </row>
    <row r="59" spans="1:11" ht="12.75">
      <c r="A59" s="134"/>
      <c r="B59" s="134"/>
      <c r="C59" s="111"/>
      <c r="D59" s="134"/>
      <c r="E59" s="110"/>
      <c r="F59" s="134"/>
      <c r="G59" s="178" t="s">
        <v>1000</v>
      </c>
      <c r="H59" s="178"/>
      <c r="I59" s="77"/>
      <c r="K59" s="250"/>
    </row>
    <row r="60" spans="1:11" ht="12.75">
      <c r="A60" s="134"/>
      <c r="B60" s="134"/>
      <c r="C60" s="111"/>
      <c r="D60" s="134"/>
      <c r="E60" s="110"/>
      <c r="F60" s="134"/>
      <c r="G60" s="178"/>
      <c r="H60" s="178"/>
      <c r="I60" s="77"/>
      <c r="K60" s="250"/>
    </row>
    <row r="61" spans="1:11" ht="12.75">
      <c r="A61" s="134"/>
      <c r="B61" s="134"/>
      <c r="C61" s="111"/>
      <c r="D61" s="134"/>
      <c r="E61" s="110"/>
      <c r="F61" s="134"/>
      <c r="G61" s="178"/>
      <c r="H61" s="178"/>
      <c r="I61" s="77"/>
      <c r="K61" s="250"/>
    </row>
    <row r="62" spans="1:11" ht="12.75">
      <c r="A62" s="134"/>
      <c r="B62" s="134"/>
      <c r="C62" s="111"/>
      <c r="D62" s="134"/>
      <c r="E62" s="110"/>
      <c r="F62" s="134"/>
      <c r="G62" s="178"/>
      <c r="H62" s="178"/>
      <c r="I62" s="77"/>
      <c r="K62" s="250"/>
    </row>
    <row r="63" spans="1:11" ht="12.75">
      <c r="A63" s="134"/>
      <c r="B63" s="134"/>
      <c r="C63" s="111"/>
      <c r="D63" s="134"/>
      <c r="E63" s="110"/>
      <c r="F63" s="134"/>
      <c r="G63" s="178"/>
      <c r="H63" s="178"/>
      <c r="I63" s="77"/>
      <c r="K63" s="250"/>
    </row>
    <row r="64" spans="1:11" ht="12.75">
      <c r="A64" s="134"/>
      <c r="B64" s="134"/>
      <c r="C64" s="111"/>
      <c r="D64" s="134"/>
      <c r="E64" s="110"/>
      <c r="F64" s="134"/>
      <c r="G64" s="178"/>
      <c r="H64" s="178"/>
      <c r="I64" s="77"/>
      <c r="K64" s="250"/>
    </row>
    <row r="65" spans="1:11" ht="12.75">
      <c r="A65" s="134"/>
      <c r="B65" s="134"/>
      <c r="C65" s="111"/>
      <c r="D65" s="134"/>
      <c r="E65" s="110"/>
      <c r="F65" s="134"/>
      <c r="G65" s="178"/>
      <c r="H65" s="178"/>
      <c r="I65" s="77"/>
      <c r="K65" s="250"/>
    </row>
    <row r="66" spans="1:11" ht="12.75">
      <c r="A66" s="134"/>
      <c r="B66" s="134"/>
      <c r="C66" s="111"/>
      <c r="D66" s="134"/>
      <c r="E66" s="110"/>
      <c r="F66" s="134"/>
      <c r="G66" s="178"/>
      <c r="H66" s="178"/>
      <c r="I66" s="77"/>
      <c r="K66" s="250"/>
    </row>
    <row r="67" spans="1:11" ht="12.75">
      <c r="A67" s="134"/>
      <c r="B67" s="134"/>
      <c r="C67" s="111"/>
      <c r="D67" s="134"/>
      <c r="E67" s="110"/>
      <c r="F67" s="134"/>
      <c r="G67" s="178"/>
      <c r="H67" s="178"/>
      <c r="I67" s="77"/>
      <c r="K67" s="250"/>
    </row>
    <row r="68" spans="1:11" ht="12.75">
      <c r="A68" s="134"/>
      <c r="B68" s="134"/>
      <c r="C68" s="111"/>
      <c r="D68" s="134"/>
      <c r="E68" s="110"/>
      <c r="F68" s="134"/>
      <c r="G68" s="178"/>
      <c r="H68" s="178"/>
      <c r="I68" s="77"/>
      <c r="K68" s="250"/>
    </row>
    <row r="69" spans="1:11" ht="12.75">
      <c r="A69" s="134"/>
      <c r="B69" s="134"/>
      <c r="C69" s="111"/>
      <c r="D69" s="134"/>
      <c r="E69" s="110"/>
      <c r="F69" s="134"/>
      <c r="G69" s="178"/>
      <c r="H69" s="178"/>
      <c r="I69" s="77"/>
      <c r="K69" s="250"/>
    </row>
    <row r="70" spans="1:11" ht="12.75">
      <c r="A70" s="134"/>
      <c r="B70" s="134"/>
      <c r="C70" s="111"/>
      <c r="D70" s="134"/>
      <c r="E70" s="110"/>
      <c r="F70" s="134"/>
      <c r="G70" s="178"/>
      <c r="H70" s="178"/>
      <c r="I70" s="77"/>
      <c r="K70" s="250"/>
    </row>
    <row r="71" spans="1:11" ht="12.75">
      <c r="A71" s="134"/>
      <c r="B71" s="134"/>
      <c r="C71" s="111"/>
      <c r="D71" s="134"/>
      <c r="E71" s="110"/>
      <c r="F71" s="134"/>
      <c r="G71" s="178"/>
      <c r="H71" s="178"/>
      <c r="I71" s="77"/>
      <c r="K71" s="250"/>
    </row>
    <row r="72" spans="1:11" ht="12.75">
      <c r="A72" s="134"/>
      <c r="B72" s="134"/>
      <c r="C72" s="111"/>
      <c r="D72" s="134"/>
      <c r="E72" s="110"/>
      <c r="F72" s="134"/>
      <c r="G72" s="178"/>
      <c r="H72" s="178"/>
      <c r="I72" s="77"/>
      <c r="K72" s="250"/>
    </row>
    <row r="73" ht="12.75">
      <c r="K73" s="250" t="str">
        <f aca="true" t="shared" si="8" ref="K73:K84">+J73&amp;" "&amp;B73</f>
        <v> </v>
      </c>
    </row>
    <row r="74" ht="12.75">
      <c r="K74" s="250" t="str">
        <f t="shared" si="8"/>
        <v> </v>
      </c>
    </row>
    <row r="75" ht="12.75">
      <c r="K75" s="250" t="str">
        <f t="shared" si="8"/>
        <v> </v>
      </c>
    </row>
    <row r="76" ht="12.75">
      <c r="K76" s="250" t="str">
        <f t="shared" si="8"/>
        <v> </v>
      </c>
    </row>
    <row r="77" ht="12.75">
      <c r="K77" s="250" t="str">
        <f t="shared" si="8"/>
        <v> </v>
      </c>
    </row>
    <row r="78" ht="12.75">
      <c r="K78" s="250" t="str">
        <f t="shared" si="8"/>
        <v> </v>
      </c>
    </row>
    <row r="79" ht="12.75">
      <c r="K79" s="250" t="str">
        <f t="shared" si="8"/>
        <v> </v>
      </c>
    </row>
    <row r="80" ht="12.75">
      <c r="K80" s="250" t="str">
        <f t="shared" si="8"/>
        <v> </v>
      </c>
    </row>
    <row r="81" ht="12.75">
      <c r="K81" s="250" t="str">
        <f t="shared" si="8"/>
        <v> </v>
      </c>
    </row>
    <row r="82" ht="12.75">
      <c r="K82" s="250" t="str">
        <f t="shared" si="8"/>
        <v> </v>
      </c>
    </row>
    <row r="83" ht="12.75">
      <c r="K83" s="250" t="str">
        <f t="shared" si="8"/>
        <v> </v>
      </c>
    </row>
    <row r="84" ht="12.75">
      <c r="K84" s="250" t="str">
        <f t="shared" si="8"/>
        <v> </v>
      </c>
    </row>
  </sheetData>
  <sheetProtection/>
  <mergeCells count="5">
    <mergeCell ref="A1:I1"/>
    <mergeCell ref="A2:I2"/>
    <mergeCell ref="D4:F4"/>
    <mergeCell ref="A5:I5"/>
    <mergeCell ref="A6:I6"/>
  </mergeCells>
  <hyperlinks>
    <hyperlink ref="B7" r:id="rId1" display="MoU"/>
    <hyperlink ref="B8" r:id="rId2" display="MoU"/>
    <hyperlink ref="B9" r:id="rId3" display="MoU"/>
    <hyperlink ref="B10" r:id="rId4" display="MoU"/>
    <hyperlink ref="B11" r:id="rId5" display="PKS"/>
    <hyperlink ref="B13" r:id="rId6" display="MoU"/>
    <hyperlink ref="B14" r:id="rId7" display="MoU"/>
    <hyperlink ref="B15" r:id="rId8" display="MoU"/>
    <hyperlink ref="B16" r:id="rId9" display="MoU"/>
    <hyperlink ref="B17" r:id="rId10" display="MoU"/>
    <hyperlink ref="B18" r:id="rId11" display="MoU"/>
    <hyperlink ref="B19" r:id="rId12" display="MoU"/>
    <hyperlink ref="B20" r:id="rId13" display="MoU"/>
    <hyperlink ref="B21" r:id="rId14" display="MoU"/>
    <hyperlink ref="B22" r:id="rId15" display="MoU"/>
    <hyperlink ref="B23" r:id="rId16" display="MoU"/>
    <hyperlink ref="B24" r:id="rId17" display="MoU"/>
    <hyperlink ref="B25" r:id="rId18" display="MoU"/>
    <hyperlink ref="B26" r:id="rId19" display="MoU"/>
    <hyperlink ref="B27" r:id="rId20" display="MoU"/>
    <hyperlink ref="B28" r:id="rId21" display="MoU"/>
    <hyperlink ref="B29" r:id="rId22" display="MoU"/>
    <hyperlink ref="B30" r:id="rId23" display="MoU"/>
    <hyperlink ref="B31" r:id="rId24" display="MoU"/>
    <hyperlink ref="B32" r:id="rId25" display="MoU"/>
    <hyperlink ref="B34" r:id="rId26" display="MoU"/>
    <hyperlink ref="B35" r:id="rId27" display="MoU"/>
    <hyperlink ref="B36" r:id="rId28" display="MoU"/>
    <hyperlink ref="B37" r:id="rId29" display="PKS"/>
    <hyperlink ref="B38" r:id="rId30" display="MoU"/>
    <hyperlink ref="B39" r:id="rId31" display="MoU"/>
    <hyperlink ref="B40" r:id="rId32" display="MoU"/>
    <hyperlink ref="B41" r:id="rId33" display="MoU"/>
    <hyperlink ref="B42" r:id="rId34" display="MoU"/>
    <hyperlink ref="B43" r:id="rId35" display="MoU"/>
    <hyperlink ref="B44" r:id="rId36" display="MoU"/>
    <hyperlink ref="B46" r:id="rId37" display="MoU"/>
    <hyperlink ref="B45" r:id="rId38" display="PKS"/>
    <hyperlink ref="B48" r:id="rId39" display="MoU"/>
    <hyperlink ref="B49" r:id="rId40" display="MoU"/>
    <hyperlink ref="B50" r:id="rId41" display="MoU"/>
    <hyperlink ref="B51" r:id="rId42" display="MoU"/>
    <hyperlink ref="B52" r:id="rId43" display="MoU"/>
    <hyperlink ref="B53" r:id="rId44" display="MoU"/>
    <hyperlink ref="B54" r:id="rId45" display="MoU"/>
  </hyperlinks>
  <printOptions/>
  <pageMargins left="0.25" right="0.25" top="0.75" bottom="0.75" header="0.3" footer="0.3"/>
  <pageSetup horizontalDpi="600" verticalDpi="600" orientation="landscape" paperSize="9" r:id="rId46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P86"/>
  <sheetViews>
    <sheetView showGridLines="0" view="pageBreakPreview" zoomScaleSheetLayoutView="100" zoomScalePageLayoutView="0" workbookViewId="0" topLeftCell="A52">
      <selection activeCell="A69" sqref="A69"/>
    </sheetView>
  </sheetViews>
  <sheetFormatPr defaultColWidth="9.140625" defaultRowHeight="12.75"/>
  <cols>
    <col min="1" max="1" width="4.00390625" style="52" bestFit="1" customWidth="1"/>
    <col min="2" max="2" width="5.57421875" style="52" customWidth="1"/>
    <col min="3" max="3" width="34.7109375" style="81" customWidth="1"/>
    <col min="4" max="4" width="18.421875" style="51" customWidth="1"/>
    <col min="5" max="5" width="1.421875" style="52" customWidth="1"/>
    <col min="6" max="6" width="19.28125" style="51" customWidth="1"/>
    <col min="7" max="7" width="16.421875" style="51" customWidth="1"/>
    <col min="8" max="8" width="15.57421875" style="51" customWidth="1"/>
    <col min="9" max="9" width="28.140625" style="81" customWidth="1"/>
    <col min="10" max="11" width="9.140625" style="52" customWidth="1"/>
    <col min="12" max="12" width="10.7109375" style="52" bestFit="1" customWidth="1"/>
    <col min="13" max="14" width="18.421875" style="52" customWidth="1"/>
    <col min="15" max="15" width="16.7109375" style="52" customWidth="1"/>
    <col min="16" max="16384" width="9.140625" style="52" customWidth="1"/>
  </cols>
  <sheetData>
    <row r="1" spans="1:9" ht="28.5">
      <c r="A1" s="274" t="s">
        <v>590</v>
      </c>
      <c r="B1" s="274"/>
      <c r="C1" s="274"/>
      <c r="D1" s="274"/>
      <c r="E1" s="274"/>
      <c r="F1" s="274"/>
      <c r="G1" s="274"/>
      <c r="H1" s="274"/>
      <c r="I1" s="274"/>
    </row>
    <row r="2" spans="1:9" ht="12">
      <c r="A2" s="266"/>
      <c r="B2" s="266"/>
      <c r="C2" s="266"/>
      <c r="D2" s="266"/>
      <c r="E2" s="266"/>
      <c r="F2" s="266"/>
      <c r="G2" s="266"/>
      <c r="H2" s="266"/>
      <c r="I2" s="266"/>
    </row>
    <row r="3" ht="10.5" customHeight="1">
      <c r="H3" s="51" t="s">
        <v>433</v>
      </c>
    </row>
    <row r="4" spans="1:9" s="85" customFormat="1" ht="23.25" customHeight="1">
      <c r="A4" s="82" t="s">
        <v>218</v>
      </c>
      <c r="B4" s="83" t="s">
        <v>468</v>
      </c>
      <c r="C4" s="83" t="s">
        <v>219</v>
      </c>
      <c r="D4" s="267" t="s">
        <v>469</v>
      </c>
      <c r="E4" s="267"/>
      <c r="F4" s="267"/>
      <c r="G4" s="83" t="s">
        <v>455</v>
      </c>
      <c r="H4" s="83" t="s">
        <v>456</v>
      </c>
      <c r="I4" s="84" t="s">
        <v>470</v>
      </c>
    </row>
    <row r="5" spans="1:9" ht="17.25" customHeight="1">
      <c r="A5" s="262" t="s">
        <v>573</v>
      </c>
      <c r="B5" s="263"/>
      <c r="C5" s="263"/>
      <c r="D5" s="263"/>
      <c r="E5" s="263"/>
      <c r="F5" s="263"/>
      <c r="G5" s="263"/>
      <c r="H5" s="263"/>
      <c r="I5" s="264"/>
    </row>
    <row r="6" spans="1:9" ht="17.25" customHeight="1">
      <c r="A6" s="262" t="s">
        <v>589</v>
      </c>
      <c r="B6" s="263"/>
      <c r="C6" s="263"/>
      <c r="D6" s="263"/>
      <c r="E6" s="263"/>
      <c r="F6" s="263"/>
      <c r="G6" s="263"/>
      <c r="H6" s="263"/>
      <c r="I6" s="264"/>
    </row>
    <row r="7" spans="1:11" ht="12">
      <c r="A7" s="95">
        <v>1</v>
      </c>
      <c r="B7" s="153" t="s">
        <v>50</v>
      </c>
      <c r="C7" s="96" t="s">
        <v>344</v>
      </c>
      <c r="D7" s="110" t="s">
        <v>23</v>
      </c>
      <c r="E7" s="110" t="s">
        <v>447</v>
      </c>
      <c r="F7" s="113" t="s">
        <v>345</v>
      </c>
      <c r="G7" s="118">
        <v>39143</v>
      </c>
      <c r="H7" s="118">
        <f aca="true" t="shared" si="0" ref="H7:H38">+G7+(365*5)</f>
        <v>40968</v>
      </c>
      <c r="I7" s="50" t="s">
        <v>101</v>
      </c>
      <c r="J7" s="52">
        <v>2007</v>
      </c>
      <c r="K7" s="52" t="str">
        <f aca="true" t="shared" si="1" ref="K7:K44">+J7&amp;" "&amp;B7</f>
        <v>2007 MoU</v>
      </c>
    </row>
    <row r="8" spans="1:11" ht="15" customHeight="1">
      <c r="A8" s="95">
        <f>+A7+1</f>
        <v>2</v>
      </c>
      <c r="B8" s="153" t="s">
        <v>50</v>
      </c>
      <c r="C8" s="96" t="s">
        <v>113</v>
      </c>
      <c r="D8" s="110" t="s">
        <v>24</v>
      </c>
      <c r="E8" s="110" t="s">
        <v>447</v>
      </c>
      <c r="F8" s="113" t="s">
        <v>346</v>
      </c>
      <c r="G8" s="118">
        <v>39182</v>
      </c>
      <c r="H8" s="118">
        <f t="shared" si="0"/>
        <v>41007</v>
      </c>
      <c r="I8" s="50" t="s">
        <v>101</v>
      </c>
      <c r="J8" s="52">
        <v>2007</v>
      </c>
      <c r="K8" s="52" t="str">
        <f t="shared" si="1"/>
        <v>2007 MoU</v>
      </c>
    </row>
    <row r="9" spans="1:11" ht="12">
      <c r="A9" s="95">
        <f aca="true" t="shared" si="2" ref="A9:A17">+A8+1</f>
        <v>3</v>
      </c>
      <c r="B9" s="153" t="s">
        <v>50</v>
      </c>
      <c r="C9" s="96" t="s">
        <v>111</v>
      </c>
      <c r="D9" s="110" t="s">
        <v>25</v>
      </c>
      <c r="E9" s="110" t="s">
        <v>447</v>
      </c>
      <c r="F9" s="113" t="s">
        <v>347</v>
      </c>
      <c r="G9" s="118">
        <v>39289</v>
      </c>
      <c r="H9" s="118">
        <f t="shared" si="0"/>
        <v>41114</v>
      </c>
      <c r="I9" s="50" t="s">
        <v>507</v>
      </c>
      <c r="J9" s="52">
        <v>2007</v>
      </c>
      <c r="K9" s="52" t="str">
        <f t="shared" si="1"/>
        <v>2007 MoU</v>
      </c>
    </row>
    <row r="10" spans="1:11" ht="12">
      <c r="A10" s="95">
        <f t="shared" si="2"/>
        <v>4</v>
      </c>
      <c r="B10" s="153" t="s">
        <v>50</v>
      </c>
      <c r="C10" s="96" t="s">
        <v>738</v>
      </c>
      <c r="D10" s="110" t="s">
        <v>348</v>
      </c>
      <c r="E10" s="110" t="s">
        <v>447</v>
      </c>
      <c r="F10" s="113" t="s">
        <v>80</v>
      </c>
      <c r="G10" s="118">
        <v>39330</v>
      </c>
      <c r="H10" s="118">
        <f t="shared" si="0"/>
        <v>41155</v>
      </c>
      <c r="I10" s="50" t="s">
        <v>101</v>
      </c>
      <c r="J10" s="52">
        <v>2007</v>
      </c>
      <c r="K10" s="52" t="str">
        <f t="shared" si="1"/>
        <v>2007 MoU</v>
      </c>
    </row>
    <row r="11" spans="1:11" ht="12">
      <c r="A11" s="95">
        <f t="shared" si="2"/>
        <v>5</v>
      </c>
      <c r="B11" s="153" t="s">
        <v>50</v>
      </c>
      <c r="C11" s="96" t="s">
        <v>349</v>
      </c>
      <c r="D11" s="110" t="s">
        <v>26</v>
      </c>
      <c r="E11" s="110" t="s">
        <v>447</v>
      </c>
      <c r="F11" s="113" t="s">
        <v>359</v>
      </c>
      <c r="G11" s="118">
        <v>39330</v>
      </c>
      <c r="H11" s="118">
        <f t="shared" si="0"/>
        <v>41155</v>
      </c>
      <c r="I11" s="50" t="s">
        <v>101</v>
      </c>
      <c r="J11" s="52">
        <v>2007</v>
      </c>
      <c r="K11" s="52" t="str">
        <f t="shared" si="1"/>
        <v>2007 MoU</v>
      </c>
    </row>
    <row r="12" spans="1:11" ht="12">
      <c r="A12" s="95">
        <f t="shared" si="2"/>
        <v>6</v>
      </c>
      <c r="B12" s="153" t="s">
        <v>50</v>
      </c>
      <c r="C12" s="50" t="s">
        <v>360</v>
      </c>
      <c r="D12" s="110" t="s">
        <v>27</v>
      </c>
      <c r="E12" s="110" t="s">
        <v>447</v>
      </c>
      <c r="F12" s="113" t="s">
        <v>362</v>
      </c>
      <c r="G12" s="118">
        <v>39601</v>
      </c>
      <c r="H12" s="118">
        <f t="shared" si="0"/>
        <v>41426</v>
      </c>
      <c r="I12" s="50" t="s">
        <v>101</v>
      </c>
      <c r="J12" s="52">
        <v>2008</v>
      </c>
      <c r="K12" s="52" t="str">
        <f t="shared" si="1"/>
        <v>2008 MoU</v>
      </c>
    </row>
    <row r="13" spans="1:11" ht="12">
      <c r="A13" s="95">
        <f t="shared" si="2"/>
        <v>7</v>
      </c>
      <c r="B13" s="153" t="s">
        <v>50</v>
      </c>
      <c r="C13" s="50" t="s">
        <v>363</v>
      </c>
      <c r="D13" s="110" t="s">
        <v>28</v>
      </c>
      <c r="E13" s="110" t="s">
        <v>447</v>
      </c>
      <c r="F13" s="113" t="s">
        <v>364</v>
      </c>
      <c r="G13" s="118">
        <v>39714</v>
      </c>
      <c r="H13" s="118">
        <f t="shared" si="0"/>
        <v>41539</v>
      </c>
      <c r="I13" s="50" t="s">
        <v>101</v>
      </c>
      <c r="J13" s="52">
        <v>2008</v>
      </c>
      <c r="K13" s="52" t="str">
        <f t="shared" si="1"/>
        <v>2008 MoU</v>
      </c>
    </row>
    <row r="14" spans="1:11" ht="12">
      <c r="A14" s="95">
        <f t="shared" si="2"/>
        <v>8</v>
      </c>
      <c r="B14" s="153" t="s">
        <v>50</v>
      </c>
      <c r="C14" s="50" t="s">
        <v>365</v>
      </c>
      <c r="D14" s="110" t="s">
        <v>511</v>
      </c>
      <c r="E14" s="110" t="s">
        <v>447</v>
      </c>
      <c r="F14" s="113" t="s">
        <v>366</v>
      </c>
      <c r="G14" s="118">
        <v>39745</v>
      </c>
      <c r="H14" s="118">
        <f t="shared" si="0"/>
        <v>41570</v>
      </c>
      <c r="I14" s="50" t="s">
        <v>101</v>
      </c>
      <c r="J14" s="52">
        <v>2008</v>
      </c>
      <c r="K14" s="52" t="str">
        <f t="shared" si="1"/>
        <v>2008 MoU</v>
      </c>
    </row>
    <row r="15" spans="1:11" ht="12">
      <c r="A15" s="95">
        <f t="shared" si="2"/>
        <v>9</v>
      </c>
      <c r="B15" s="153" t="s">
        <v>50</v>
      </c>
      <c r="C15" s="50" t="s">
        <v>508</v>
      </c>
      <c r="D15" s="110" t="s">
        <v>131</v>
      </c>
      <c r="E15" s="144" t="s">
        <v>447</v>
      </c>
      <c r="F15" s="113" t="s">
        <v>132</v>
      </c>
      <c r="G15" s="118">
        <v>39675</v>
      </c>
      <c r="H15" s="118">
        <f t="shared" si="0"/>
        <v>41500</v>
      </c>
      <c r="I15" s="50" t="s">
        <v>101</v>
      </c>
      <c r="J15" s="52">
        <v>2008</v>
      </c>
      <c r="K15" s="52" t="str">
        <f t="shared" si="1"/>
        <v>2008 MoU</v>
      </c>
    </row>
    <row r="16" spans="1:11" ht="12">
      <c r="A16" s="95">
        <f t="shared" si="2"/>
        <v>10</v>
      </c>
      <c r="B16" s="153" t="s">
        <v>50</v>
      </c>
      <c r="C16" s="50" t="s">
        <v>145</v>
      </c>
      <c r="D16" s="110" t="s">
        <v>147</v>
      </c>
      <c r="E16" s="144" t="s">
        <v>447</v>
      </c>
      <c r="F16" s="113" t="s">
        <v>146</v>
      </c>
      <c r="G16" s="118">
        <v>39823</v>
      </c>
      <c r="H16" s="118">
        <f t="shared" si="0"/>
        <v>41648</v>
      </c>
      <c r="I16" s="50" t="s">
        <v>101</v>
      </c>
      <c r="J16" s="52">
        <v>2009</v>
      </c>
      <c r="K16" s="52" t="str">
        <f t="shared" si="1"/>
        <v>2009 MoU</v>
      </c>
    </row>
    <row r="17" spans="1:11" ht="17.25" customHeight="1">
      <c r="A17" s="95">
        <f t="shared" si="2"/>
        <v>11</v>
      </c>
      <c r="B17" s="153" t="s">
        <v>50</v>
      </c>
      <c r="C17" s="50" t="s">
        <v>158</v>
      </c>
      <c r="D17" s="110" t="s">
        <v>164</v>
      </c>
      <c r="E17" s="144" t="s">
        <v>447</v>
      </c>
      <c r="F17" s="113" t="s">
        <v>165</v>
      </c>
      <c r="G17" s="118">
        <v>39849</v>
      </c>
      <c r="H17" s="118">
        <f t="shared" si="0"/>
        <v>41674</v>
      </c>
      <c r="I17" s="280" t="s">
        <v>510</v>
      </c>
      <c r="J17" s="52">
        <v>2009</v>
      </c>
      <c r="K17" s="52" t="str">
        <f t="shared" si="1"/>
        <v>2009 MoU</v>
      </c>
    </row>
    <row r="18" spans="1:11" ht="12">
      <c r="A18" s="95"/>
      <c r="B18" s="153" t="s">
        <v>168</v>
      </c>
      <c r="C18" s="50" t="s">
        <v>509</v>
      </c>
      <c r="D18" s="110" t="s">
        <v>166</v>
      </c>
      <c r="E18" s="144" t="s">
        <v>447</v>
      </c>
      <c r="F18" s="113" t="s">
        <v>167</v>
      </c>
      <c r="G18" s="118">
        <v>39849</v>
      </c>
      <c r="H18" s="118">
        <f t="shared" si="0"/>
        <v>41674</v>
      </c>
      <c r="I18" s="280"/>
      <c r="J18" s="52">
        <v>2009</v>
      </c>
      <c r="K18" s="52" t="str">
        <f t="shared" si="1"/>
        <v>2009 PKS</v>
      </c>
    </row>
    <row r="19" spans="1:11" ht="24">
      <c r="A19" s="95">
        <f>+A17+1</f>
        <v>12</v>
      </c>
      <c r="B19" s="153" t="s">
        <v>50</v>
      </c>
      <c r="C19" s="50" t="s">
        <v>178</v>
      </c>
      <c r="D19" s="110" t="s">
        <v>179</v>
      </c>
      <c r="E19" s="144" t="s">
        <v>447</v>
      </c>
      <c r="F19" s="113" t="s">
        <v>180</v>
      </c>
      <c r="G19" s="118">
        <v>39923</v>
      </c>
      <c r="H19" s="118">
        <f>+G19+(365*3)</f>
        <v>41018</v>
      </c>
      <c r="I19" s="50" t="s">
        <v>195</v>
      </c>
      <c r="J19" s="52">
        <v>2009</v>
      </c>
      <c r="K19" s="52" t="str">
        <f t="shared" si="1"/>
        <v>2009 MoU</v>
      </c>
    </row>
    <row r="20" spans="1:11" ht="24">
      <c r="A20" s="95"/>
      <c r="B20" s="153" t="s">
        <v>168</v>
      </c>
      <c r="C20" s="50" t="s">
        <v>178</v>
      </c>
      <c r="D20" s="110" t="s">
        <v>181</v>
      </c>
      <c r="E20" s="144" t="s">
        <v>447</v>
      </c>
      <c r="F20" s="113" t="s">
        <v>182</v>
      </c>
      <c r="G20" s="118">
        <v>39923</v>
      </c>
      <c r="H20" s="118">
        <f>+G20+(365*3)</f>
        <v>41018</v>
      </c>
      <c r="I20" s="50" t="s">
        <v>195</v>
      </c>
      <c r="J20" s="52">
        <v>2009</v>
      </c>
      <c r="K20" s="52" t="str">
        <f t="shared" si="1"/>
        <v>2009 PKS</v>
      </c>
    </row>
    <row r="21" spans="1:11" ht="30.75" customHeight="1">
      <c r="A21" s="95">
        <f>+A19+1</f>
        <v>13</v>
      </c>
      <c r="B21" s="153" t="s">
        <v>50</v>
      </c>
      <c r="C21" s="50" t="s">
        <v>188</v>
      </c>
      <c r="D21" s="112" t="s">
        <v>187</v>
      </c>
      <c r="E21" s="144" t="s">
        <v>447</v>
      </c>
      <c r="F21" s="113" t="s">
        <v>189</v>
      </c>
      <c r="G21" s="118">
        <v>39923</v>
      </c>
      <c r="H21" s="118">
        <f>+G21+(365*3)</f>
        <v>41018</v>
      </c>
      <c r="I21" s="50" t="s">
        <v>195</v>
      </c>
      <c r="J21" s="52">
        <v>2009</v>
      </c>
      <c r="K21" s="52" t="str">
        <f t="shared" si="1"/>
        <v>2009 MoU</v>
      </c>
    </row>
    <row r="22" spans="1:11" ht="24">
      <c r="A22" s="95"/>
      <c r="B22" s="153" t="s">
        <v>168</v>
      </c>
      <c r="C22" s="50" t="s">
        <v>188</v>
      </c>
      <c r="D22" s="112" t="s">
        <v>190</v>
      </c>
      <c r="E22" s="144" t="s">
        <v>447</v>
      </c>
      <c r="F22" s="113" t="s">
        <v>194</v>
      </c>
      <c r="G22" s="118">
        <v>39923</v>
      </c>
      <c r="H22" s="118">
        <f>+G22+(365*3)</f>
        <v>41018</v>
      </c>
      <c r="I22" s="50" t="s">
        <v>195</v>
      </c>
      <c r="J22" s="52">
        <v>2009</v>
      </c>
      <c r="K22" s="52" t="str">
        <f t="shared" si="1"/>
        <v>2009 PKS</v>
      </c>
    </row>
    <row r="23" spans="1:11" ht="24">
      <c r="A23" s="95">
        <f>+A21+1</f>
        <v>14</v>
      </c>
      <c r="B23" s="153" t="s">
        <v>50</v>
      </c>
      <c r="C23" s="50" t="s">
        <v>196</v>
      </c>
      <c r="D23" s="112" t="s">
        <v>197</v>
      </c>
      <c r="E23" s="144" t="s">
        <v>447</v>
      </c>
      <c r="F23" s="113" t="s">
        <v>198</v>
      </c>
      <c r="G23" s="118">
        <v>39882</v>
      </c>
      <c r="H23" s="118">
        <f aca="true" t="shared" si="3" ref="H23:H28">+G23+(365*3)</f>
        <v>40977</v>
      </c>
      <c r="I23" s="50" t="s">
        <v>195</v>
      </c>
      <c r="J23" s="52">
        <v>2009</v>
      </c>
      <c r="K23" s="52" t="str">
        <f t="shared" si="1"/>
        <v>2009 MoU</v>
      </c>
    </row>
    <row r="24" spans="1:11" ht="24">
      <c r="A24" s="95"/>
      <c r="B24" s="153" t="s">
        <v>168</v>
      </c>
      <c r="C24" s="50" t="s">
        <v>512</v>
      </c>
      <c r="D24" s="112" t="s">
        <v>197</v>
      </c>
      <c r="E24" s="144" t="s">
        <v>447</v>
      </c>
      <c r="F24" s="113" t="s">
        <v>198</v>
      </c>
      <c r="G24" s="118">
        <v>39882</v>
      </c>
      <c r="H24" s="118">
        <f t="shared" si="3"/>
        <v>40977</v>
      </c>
      <c r="I24" s="50" t="s">
        <v>195</v>
      </c>
      <c r="J24" s="52">
        <v>2009</v>
      </c>
      <c r="K24" s="52" t="str">
        <f t="shared" si="1"/>
        <v>2009 PKS</v>
      </c>
    </row>
    <row r="25" spans="1:11" ht="30" customHeight="1">
      <c r="A25" s="95">
        <f>+A23+1</f>
        <v>15</v>
      </c>
      <c r="B25" s="153" t="s">
        <v>50</v>
      </c>
      <c r="C25" s="50" t="s">
        <v>514</v>
      </c>
      <c r="D25" s="110" t="s">
        <v>202</v>
      </c>
      <c r="E25" s="144" t="s">
        <v>447</v>
      </c>
      <c r="F25" s="113" t="s">
        <v>201</v>
      </c>
      <c r="G25" s="118">
        <v>39832</v>
      </c>
      <c r="H25" s="118">
        <f t="shared" si="3"/>
        <v>40927</v>
      </c>
      <c r="I25" s="280" t="s">
        <v>195</v>
      </c>
      <c r="J25" s="52">
        <v>2009</v>
      </c>
      <c r="K25" s="52" t="str">
        <f t="shared" si="1"/>
        <v>2009 MoU</v>
      </c>
    </row>
    <row r="26" spans="1:11" ht="12">
      <c r="A26" s="95"/>
      <c r="B26" s="153" t="s">
        <v>168</v>
      </c>
      <c r="C26" s="50" t="s">
        <v>199</v>
      </c>
      <c r="D26" s="110" t="s">
        <v>200</v>
      </c>
      <c r="E26" s="144" t="s">
        <v>447</v>
      </c>
      <c r="F26" s="113" t="s">
        <v>201</v>
      </c>
      <c r="G26" s="118">
        <v>39832</v>
      </c>
      <c r="H26" s="118">
        <f t="shared" si="3"/>
        <v>40927</v>
      </c>
      <c r="I26" s="280"/>
      <c r="J26" s="52">
        <v>2009</v>
      </c>
      <c r="K26" s="52" t="str">
        <f t="shared" si="1"/>
        <v>2009 PKS</v>
      </c>
    </row>
    <row r="27" spans="1:11" ht="30" customHeight="1">
      <c r="A27" s="102">
        <f>+A25+1</f>
        <v>16</v>
      </c>
      <c r="B27" s="179" t="s">
        <v>50</v>
      </c>
      <c r="C27" s="109" t="s">
        <v>515</v>
      </c>
      <c r="D27" s="137" t="s">
        <v>209</v>
      </c>
      <c r="E27" s="180" t="s">
        <v>447</v>
      </c>
      <c r="F27" s="138" t="s">
        <v>210</v>
      </c>
      <c r="G27" s="127">
        <v>39832</v>
      </c>
      <c r="H27" s="127">
        <f t="shared" si="3"/>
        <v>40927</v>
      </c>
      <c r="I27" s="109" t="s">
        <v>195</v>
      </c>
      <c r="J27" s="52">
        <v>2009</v>
      </c>
      <c r="K27" s="52" t="str">
        <f t="shared" si="1"/>
        <v>2009 MoU</v>
      </c>
    </row>
    <row r="28" spans="1:11" ht="12">
      <c r="A28" s="95"/>
      <c r="B28" s="153" t="s">
        <v>168</v>
      </c>
      <c r="C28" s="50" t="s">
        <v>203</v>
      </c>
      <c r="D28" s="110" t="s">
        <v>211</v>
      </c>
      <c r="E28" s="144" t="s">
        <v>447</v>
      </c>
      <c r="F28" s="113" t="s">
        <v>212</v>
      </c>
      <c r="G28" s="118">
        <v>39832</v>
      </c>
      <c r="H28" s="118">
        <f t="shared" si="3"/>
        <v>40927</v>
      </c>
      <c r="I28" s="50"/>
      <c r="J28" s="52">
        <v>2009</v>
      </c>
      <c r="K28" s="52" t="str">
        <f t="shared" si="1"/>
        <v>2009 PKS</v>
      </c>
    </row>
    <row r="29" spans="1:11" ht="30" customHeight="1">
      <c r="A29" s="95">
        <f>+A27+1</f>
        <v>17</v>
      </c>
      <c r="B29" s="153" t="s">
        <v>50</v>
      </c>
      <c r="C29" s="50" t="s">
        <v>213</v>
      </c>
      <c r="D29" s="110" t="s">
        <v>214</v>
      </c>
      <c r="E29" s="144" t="s">
        <v>447</v>
      </c>
      <c r="F29" s="113" t="s">
        <v>215</v>
      </c>
      <c r="G29" s="118">
        <v>39882</v>
      </c>
      <c r="H29" s="118">
        <f t="shared" si="0"/>
        <v>41707</v>
      </c>
      <c r="I29" s="280" t="s">
        <v>195</v>
      </c>
      <c r="J29" s="52">
        <v>2009</v>
      </c>
      <c r="K29" s="52" t="str">
        <f t="shared" si="1"/>
        <v>2009 MoU</v>
      </c>
    </row>
    <row r="30" spans="1:11" ht="18.75" customHeight="1">
      <c r="A30" s="95"/>
      <c r="B30" s="153" t="s">
        <v>168</v>
      </c>
      <c r="C30" s="50" t="s">
        <v>513</v>
      </c>
      <c r="D30" s="110" t="s">
        <v>216</v>
      </c>
      <c r="E30" s="144" t="s">
        <v>447</v>
      </c>
      <c r="F30" s="113" t="s">
        <v>217</v>
      </c>
      <c r="G30" s="118">
        <v>39882</v>
      </c>
      <c r="H30" s="118">
        <f t="shared" si="0"/>
        <v>41707</v>
      </c>
      <c r="I30" s="280"/>
      <c r="J30" s="52">
        <v>2009</v>
      </c>
      <c r="K30" s="52" t="str">
        <f t="shared" si="1"/>
        <v>2009 PKS</v>
      </c>
    </row>
    <row r="31" spans="1:11" ht="12">
      <c r="A31" s="95">
        <f>+A29+1</f>
        <v>18</v>
      </c>
      <c r="B31" s="153" t="s">
        <v>50</v>
      </c>
      <c r="C31" s="50" t="s">
        <v>222</v>
      </c>
      <c r="D31" s="110" t="s">
        <v>223</v>
      </c>
      <c r="E31" s="144" t="s">
        <v>447</v>
      </c>
      <c r="F31" s="113" t="s">
        <v>224</v>
      </c>
      <c r="G31" s="118">
        <v>39952</v>
      </c>
      <c r="H31" s="118">
        <f t="shared" si="0"/>
        <v>41777</v>
      </c>
      <c r="I31" s="50"/>
      <c r="J31" s="52">
        <v>2009</v>
      </c>
      <c r="K31" s="52" t="str">
        <f t="shared" si="1"/>
        <v>2009 MoU</v>
      </c>
    </row>
    <row r="32" spans="1:11" ht="12">
      <c r="A32" s="95">
        <f>+A31+1</f>
        <v>19</v>
      </c>
      <c r="B32" s="153" t="s">
        <v>50</v>
      </c>
      <c r="C32" s="50" t="s">
        <v>259</v>
      </c>
      <c r="D32" s="110" t="s">
        <v>260</v>
      </c>
      <c r="E32" s="144" t="s">
        <v>447</v>
      </c>
      <c r="F32" s="113" t="s">
        <v>261</v>
      </c>
      <c r="G32" s="118">
        <v>39846</v>
      </c>
      <c r="H32" s="118">
        <f t="shared" si="0"/>
        <v>41671</v>
      </c>
      <c r="I32" s="50"/>
      <c r="J32" s="52">
        <v>2009</v>
      </c>
      <c r="K32" s="52" t="str">
        <f t="shared" si="1"/>
        <v>2009 MoU</v>
      </c>
    </row>
    <row r="33" spans="1:11" ht="24">
      <c r="A33" s="95">
        <f>+A32+1</f>
        <v>20</v>
      </c>
      <c r="B33" s="153" t="s">
        <v>168</v>
      </c>
      <c r="C33" s="50" t="s">
        <v>516</v>
      </c>
      <c r="D33" s="110" t="s">
        <v>285</v>
      </c>
      <c r="E33" s="144" t="s">
        <v>447</v>
      </c>
      <c r="F33" s="113" t="s">
        <v>286</v>
      </c>
      <c r="G33" s="118">
        <v>39923</v>
      </c>
      <c r="H33" s="118">
        <f>+G33+(365*3)</f>
        <v>41018</v>
      </c>
      <c r="I33" s="50" t="s">
        <v>195</v>
      </c>
      <c r="J33" s="52">
        <v>2009</v>
      </c>
      <c r="K33" s="52" t="str">
        <f t="shared" si="1"/>
        <v>2009 PKS</v>
      </c>
    </row>
    <row r="34" spans="1:11" ht="30" customHeight="1">
      <c r="A34" s="95">
        <f>+A33+1</f>
        <v>21</v>
      </c>
      <c r="B34" s="153" t="s">
        <v>50</v>
      </c>
      <c r="C34" s="50" t="s">
        <v>293</v>
      </c>
      <c r="D34" s="110" t="s">
        <v>287</v>
      </c>
      <c r="E34" s="144" t="s">
        <v>447</v>
      </c>
      <c r="F34" s="113" t="s">
        <v>288</v>
      </c>
      <c r="G34" s="118">
        <v>39923</v>
      </c>
      <c r="H34" s="118">
        <f>+G34+(365*3)</f>
        <v>41018</v>
      </c>
      <c r="I34" s="280" t="s">
        <v>291</v>
      </c>
      <c r="J34" s="52">
        <v>2009</v>
      </c>
      <c r="K34" s="52" t="str">
        <f t="shared" si="1"/>
        <v>2009 MoU</v>
      </c>
    </row>
    <row r="35" spans="1:11" ht="12">
      <c r="A35" s="95">
        <f>+A34+1</f>
        <v>22</v>
      </c>
      <c r="B35" s="153" t="s">
        <v>168</v>
      </c>
      <c r="C35" s="50" t="s">
        <v>517</v>
      </c>
      <c r="D35" s="110" t="s">
        <v>289</v>
      </c>
      <c r="E35" s="144" t="s">
        <v>447</v>
      </c>
      <c r="F35" s="113" t="s">
        <v>290</v>
      </c>
      <c r="G35" s="118">
        <v>39923</v>
      </c>
      <c r="H35" s="118">
        <f>+G35+(365*3)</f>
        <v>41018</v>
      </c>
      <c r="I35" s="280"/>
      <c r="J35" s="52">
        <v>2009</v>
      </c>
      <c r="K35" s="52" t="str">
        <f t="shared" si="1"/>
        <v>2009 PKS</v>
      </c>
    </row>
    <row r="36" spans="1:11" ht="12">
      <c r="A36" s="95">
        <f>+A35+1</f>
        <v>23</v>
      </c>
      <c r="B36" s="153" t="s">
        <v>50</v>
      </c>
      <c r="C36" s="50" t="s">
        <v>292</v>
      </c>
      <c r="D36" s="110" t="s">
        <v>294</v>
      </c>
      <c r="E36" s="144" t="s">
        <v>447</v>
      </c>
      <c r="F36" s="113" t="s">
        <v>295</v>
      </c>
      <c r="G36" s="118">
        <v>40040</v>
      </c>
      <c r="H36" s="118">
        <f t="shared" si="0"/>
        <v>41865</v>
      </c>
      <c r="I36" s="50" t="s">
        <v>101</v>
      </c>
      <c r="J36" s="52">
        <v>2009</v>
      </c>
      <c r="K36" s="52" t="str">
        <f t="shared" si="1"/>
        <v>2009 MoU</v>
      </c>
    </row>
    <row r="37" spans="1:11" ht="12">
      <c r="A37" s="95"/>
      <c r="B37" s="153" t="s">
        <v>168</v>
      </c>
      <c r="C37" s="50" t="s">
        <v>292</v>
      </c>
      <c r="D37" s="110" t="s">
        <v>296</v>
      </c>
      <c r="E37" s="144" t="s">
        <v>447</v>
      </c>
      <c r="F37" s="113" t="s">
        <v>297</v>
      </c>
      <c r="G37" s="118">
        <v>40040</v>
      </c>
      <c r="H37" s="118">
        <f t="shared" si="0"/>
        <v>41865</v>
      </c>
      <c r="I37" s="50" t="s">
        <v>298</v>
      </c>
      <c r="J37" s="52">
        <v>2009</v>
      </c>
      <c r="K37" s="52" t="str">
        <f t="shared" si="1"/>
        <v>2009 PKS</v>
      </c>
    </row>
    <row r="38" spans="1:11" ht="12">
      <c r="A38" s="95">
        <f>+A36+1</f>
        <v>24</v>
      </c>
      <c r="B38" s="153" t="s">
        <v>50</v>
      </c>
      <c r="C38" s="96" t="s">
        <v>47</v>
      </c>
      <c r="D38" s="110" t="s">
        <v>48</v>
      </c>
      <c r="E38" s="110" t="s">
        <v>447</v>
      </c>
      <c r="F38" s="113" t="s">
        <v>49</v>
      </c>
      <c r="G38" s="118">
        <v>40175</v>
      </c>
      <c r="H38" s="118">
        <f t="shared" si="0"/>
        <v>42000</v>
      </c>
      <c r="I38" s="50" t="s">
        <v>518</v>
      </c>
      <c r="J38" s="52">
        <v>2009</v>
      </c>
      <c r="K38" s="52" t="str">
        <f t="shared" si="1"/>
        <v>2009 MoU</v>
      </c>
    </row>
    <row r="39" spans="1:11" ht="12">
      <c r="A39" s="95">
        <f>+A38+1</f>
        <v>25</v>
      </c>
      <c r="B39" s="100" t="s">
        <v>50</v>
      </c>
      <c r="C39" s="76" t="s">
        <v>282</v>
      </c>
      <c r="D39" s="110" t="s">
        <v>283</v>
      </c>
      <c r="E39" s="144" t="s">
        <v>447</v>
      </c>
      <c r="F39" s="113" t="s">
        <v>284</v>
      </c>
      <c r="G39" s="181">
        <v>40038</v>
      </c>
      <c r="H39" s="80">
        <f>+G39+(365*5)</f>
        <v>41863</v>
      </c>
      <c r="I39" s="50" t="s">
        <v>101</v>
      </c>
      <c r="J39" s="52">
        <v>2009</v>
      </c>
      <c r="K39" s="52" t="str">
        <f t="shared" si="1"/>
        <v>2009 MoU</v>
      </c>
    </row>
    <row r="40" spans="1:11" ht="12">
      <c r="A40" s="95">
        <f>+A39+1</f>
        <v>26</v>
      </c>
      <c r="B40" s="153" t="s">
        <v>50</v>
      </c>
      <c r="C40" s="50" t="s">
        <v>621</v>
      </c>
      <c r="D40" s="51" t="s">
        <v>58</v>
      </c>
      <c r="E40" s="110" t="s">
        <v>447</v>
      </c>
      <c r="F40" s="155" t="s">
        <v>59</v>
      </c>
      <c r="G40" s="118">
        <v>40183</v>
      </c>
      <c r="H40" s="118">
        <f>+G40+(365*5)</f>
        <v>42008</v>
      </c>
      <c r="I40" s="50" t="s">
        <v>101</v>
      </c>
      <c r="J40" s="52">
        <v>2010</v>
      </c>
      <c r="K40" s="52" t="str">
        <f t="shared" si="1"/>
        <v>2010 MoU</v>
      </c>
    </row>
    <row r="41" spans="1:11" ht="24">
      <c r="A41" s="95">
        <f>+A40+1</f>
        <v>27</v>
      </c>
      <c r="B41" s="153" t="s">
        <v>50</v>
      </c>
      <c r="C41" s="50" t="s">
        <v>81</v>
      </c>
      <c r="D41" s="51" t="s">
        <v>82</v>
      </c>
      <c r="E41" s="110" t="s">
        <v>447</v>
      </c>
      <c r="F41" s="155" t="s">
        <v>83</v>
      </c>
      <c r="G41" s="118">
        <v>40351</v>
      </c>
      <c r="H41" s="118">
        <f>+G41+(365*5)</f>
        <v>42176</v>
      </c>
      <c r="I41" s="50" t="s">
        <v>101</v>
      </c>
      <c r="J41" s="52">
        <v>2010</v>
      </c>
      <c r="K41" s="52" t="str">
        <f t="shared" si="1"/>
        <v>2010 MoU</v>
      </c>
    </row>
    <row r="42" spans="1:11" ht="24">
      <c r="A42" s="95"/>
      <c r="B42" s="153" t="s">
        <v>168</v>
      </c>
      <c r="C42" s="50" t="s">
        <v>81</v>
      </c>
      <c r="D42" s="51" t="s">
        <v>353</v>
      </c>
      <c r="E42" s="110" t="s">
        <v>447</v>
      </c>
      <c r="F42" s="155" t="s">
        <v>354</v>
      </c>
      <c r="G42" s="118">
        <v>40406</v>
      </c>
      <c r="H42" s="118">
        <f>+G42+(365*2)</f>
        <v>41136</v>
      </c>
      <c r="I42" s="50" t="s">
        <v>355</v>
      </c>
      <c r="J42" s="52">
        <v>2010</v>
      </c>
      <c r="K42" s="52" t="str">
        <f t="shared" si="1"/>
        <v>2010 PKS</v>
      </c>
    </row>
    <row r="43" spans="1:11" ht="24">
      <c r="A43" s="95"/>
      <c r="B43" s="153" t="s">
        <v>168</v>
      </c>
      <c r="C43" s="50" t="s">
        <v>81</v>
      </c>
      <c r="D43" s="51" t="s">
        <v>778</v>
      </c>
      <c r="E43" s="110" t="s">
        <v>447</v>
      </c>
      <c r="F43" s="155" t="s">
        <v>779</v>
      </c>
      <c r="G43" s="118">
        <v>40756</v>
      </c>
      <c r="H43" s="118">
        <f>+G43+(365*3)</f>
        <v>41851</v>
      </c>
      <c r="I43" s="50" t="s">
        <v>355</v>
      </c>
      <c r="J43" s="52">
        <v>2011</v>
      </c>
      <c r="K43" s="52" t="str">
        <f t="shared" si="1"/>
        <v>2011 PKS</v>
      </c>
    </row>
    <row r="44" spans="1:11" ht="24">
      <c r="A44" s="95"/>
      <c r="B44" s="153" t="s">
        <v>168</v>
      </c>
      <c r="C44" s="50" t="s">
        <v>81</v>
      </c>
      <c r="D44" s="51" t="s">
        <v>807</v>
      </c>
      <c r="E44" s="110"/>
      <c r="F44" s="155" t="s">
        <v>808</v>
      </c>
      <c r="G44" s="118">
        <v>40773</v>
      </c>
      <c r="H44" s="118">
        <f>+G44+(365*3)</f>
        <v>41868</v>
      </c>
      <c r="I44" s="50" t="s">
        <v>809</v>
      </c>
      <c r="J44" s="52">
        <v>2011</v>
      </c>
      <c r="K44" s="52" t="str">
        <f t="shared" si="1"/>
        <v>2011 PKS</v>
      </c>
    </row>
    <row r="45" spans="1:11" ht="12">
      <c r="A45" s="95">
        <f>+A41+1</f>
        <v>28</v>
      </c>
      <c r="B45" s="153" t="s">
        <v>50</v>
      </c>
      <c r="C45" s="50" t="s">
        <v>106</v>
      </c>
      <c r="D45" s="51" t="s">
        <v>107</v>
      </c>
      <c r="E45" s="110" t="s">
        <v>447</v>
      </c>
      <c r="F45" s="155" t="s">
        <v>108</v>
      </c>
      <c r="G45" s="118">
        <v>40514</v>
      </c>
      <c r="H45" s="118">
        <f>+G45+(365*5)</f>
        <v>42339</v>
      </c>
      <c r="I45" s="50" t="s">
        <v>101</v>
      </c>
      <c r="J45" s="52">
        <v>2010</v>
      </c>
      <c r="K45" s="52" t="str">
        <f aca="true" t="shared" si="4" ref="K45:K58">+J45&amp;" "&amp;B45</f>
        <v>2010 MoU</v>
      </c>
    </row>
    <row r="46" spans="1:11" ht="12">
      <c r="A46" s="95"/>
      <c r="B46" s="153" t="s">
        <v>168</v>
      </c>
      <c r="C46" s="50" t="s">
        <v>106</v>
      </c>
      <c r="D46" s="134" t="s">
        <v>670</v>
      </c>
      <c r="E46" s="110" t="s">
        <v>447</v>
      </c>
      <c r="F46" s="155" t="s">
        <v>671</v>
      </c>
      <c r="G46" s="118">
        <v>40637</v>
      </c>
      <c r="H46" s="118">
        <f>+G46+(365*5)</f>
        <v>42462</v>
      </c>
      <c r="I46" s="50" t="s">
        <v>672</v>
      </c>
      <c r="J46" s="52">
        <v>2011</v>
      </c>
      <c r="K46" s="52" t="str">
        <f t="shared" si="4"/>
        <v>2011 PKS</v>
      </c>
    </row>
    <row r="47" spans="1:11" ht="12">
      <c r="A47" s="95">
        <f>+A45+1</f>
        <v>29</v>
      </c>
      <c r="B47" s="153" t="s">
        <v>50</v>
      </c>
      <c r="C47" s="50" t="s">
        <v>615</v>
      </c>
      <c r="D47" s="134" t="s">
        <v>616</v>
      </c>
      <c r="E47" s="110" t="s">
        <v>447</v>
      </c>
      <c r="F47" s="155" t="s">
        <v>617</v>
      </c>
      <c r="G47" s="118">
        <v>40590</v>
      </c>
      <c r="H47" s="118">
        <f>+G47+(365*5)</f>
        <v>42415</v>
      </c>
      <c r="I47" s="50" t="s">
        <v>101</v>
      </c>
      <c r="J47" s="52">
        <v>2011</v>
      </c>
      <c r="K47" s="52" t="str">
        <f t="shared" si="4"/>
        <v>2011 MoU</v>
      </c>
    </row>
    <row r="48" spans="1:11" ht="12">
      <c r="A48" s="95"/>
      <c r="B48" s="153" t="s">
        <v>168</v>
      </c>
      <c r="C48" s="50" t="s">
        <v>615</v>
      </c>
      <c r="D48" s="134" t="s">
        <v>618</v>
      </c>
      <c r="E48" s="110" t="s">
        <v>447</v>
      </c>
      <c r="F48" s="155" t="s">
        <v>619</v>
      </c>
      <c r="G48" s="118">
        <v>40590</v>
      </c>
      <c r="H48" s="118">
        <f>+G48+(365*5)</f>
        <v>42415</v>
      </c>
      <c r="I48" s="50" t="s">
        <v>620</v>
      </c>
      <c r="J48" s="52">
        <v>2011</v>
      </c>
      <c r="K48" s="52" t="str">
        <f t="shared" si="4"/>
        <v>2011 PKS</v>
      </c>
    </row>
    <row r="49" spans="1:11" ht="12">
      <c r="A49" s="95">
        <f>+A47+1</f>
        <v>30</v>
      </c>
      <c r="B49" s="153" t="s">
        <v>50</v>
      </c>
      <c r="C49" s="50" t="s">
        <v>661</v>
      </c>
      <c r="D49" s="134" t="s">
        <v>662</v>
      </c>
      <c r="E49" s="110" t="s">
        <v>447</v>
      </c>
      <c r="F49" s="155" t="s">
        <v>663</v>
      </c>
      <c r="G49" s="118">
        <v>40637</v>
      </c>
      <c r="H49" s="118">
        <f>+G49+(365*5)</f>
        <v>42462</v>
      </c>
      <c r="I49" s="50" t="s">
        <v>101</v>
      </c>
      <c r="J49" s="52">
        <v>2011</v>
      </c>
      <c r="K49" s="52" t="str">
        <f t="shared" si="4"/>
        <v>2011 MoU</v>
      </c>
    </row>
    <row r="50" spans="1:11" ht="12">
      <c r="A50" s="95"/>
      <c r="B50" s="153" t="s">
        <v>168</v>
      </c>
      <c r="C50" s="50" t="s">
        <v>661</v>
      </c>
      <c r="D50" s="134" t="s">
        <v>664</v>
      </c>
      <c r="E50" s="110" t="s">
        <v>447</v>
      </c>
      <c r="F50" s="155" t="s">
        <v>665</v>
      </c>
      <c r="G50" s="118">
        <v>40651</v>
      </c>
      <c r="H50" s="118">
        <f>+G50+(365*2)</f>
        <v>41381</v>
      </c>
      <c r="I50" s="50" t="s">
        <v>666</v>
      </c>
      <c r="J50" s="52">
        <v>2011</v>
      </c>
      <c r="K50" s="52" t="str">
        <f t="shared" si="4"/>
        <v>2011 PKS</v>
      </c>
    </row>
    <row r="51" spans="1:11" ht="12">
      <c r="A51" s="95">
        <f>+A49+1</f>
        <v>31</v>
      </c>
      <c r="B51" s="153" t="s">
        <v>50</v>
      </c>
      <c r="C51" s="96" t="s">
        <v>725</v>
      </c>
      <c r="D51" s="134" t="s">
        <v>720</v>
      </c>
      <c r="E51" s="110" t="s">
        <v>447</v>
      </c>
      <c r="F51" s="155" t="s">
        <v>721</v>
      </c>
      <c r="G51" s="161">
        <v>40595</v>
      </c>
      <c r="H51" s="118">
        <f>+G51+(365*5)</f>
        <v>42420</v>
      </c>
      <c r="I51" s="50" t="s">
        <v>101</v>
      </c>
      <c r="J51" s="52">
        <v>2011</v>
      </c>
      <c r="K51" s="52" t="str">
        <f t="shared" si="4"/>
        <v>2011 MoU</v>
      </c>
    </row>
    <row r="52" spans="1:11" ht="15" customHeight="1">
      <c r="A52" s="102"/>
      <c r="B52" s="179" t="s">
        <v>168</v>
      </c>
      <c r="C52" s="104" t="s">
        <v>725</v>
      </c>
      <c r="D52" s="175" t="s">
        <v>726</v>
      </c>
      <c r="E52" s="137" t="s">
        <v>447</v>
      </c>
      <c r="F52" s="176" t="s">
        <v>727</v>
      </c>
      <c r="G52" s="177">
        <v>40595</v>
      </c>
      <c r="H52" s="127">
        <f>+G52+(365*1)</f>
        <v>40960</v>
      </c>
      <c r="I52" s="109" t="s">
        <v>728</v>
      </c>
      <c r="J52" s="52">
        <v>2011</v>
      </c>
      <c r="K52" s="52" t="str">
        <f t="shared" si="4"/>
        <v>2011 PKS</v>
      </c>
    </row>
    <row r="53" spans="1:11" ht="12">
      <c r="A53" s="95">
        <f>+A51+1</f>
        <v>32</v>
      </c>
      <c r="B53" s="153" t="s">
        <v>50</v>
      </c>
      <c r="C53" s="50" t="s">
        <v>785</v>
      </c>
      <c r="D53" s="51" t="s">
        <v>787</v>
      </c>
      <c r="E53" s="110" t="s">
        <v>447</v>
      </c>
      <c r="F53" s="51" t="s">
        <v>789</v>
      </c>
      <c r="G53" s="118">
        <v>40781</v>
      </c>
      <c r="H53" s="118">
        <f>+G53+(365*5)</f>
        <v>42606</v>
      </c>
      <c r="I53" s="50" t="s">
        <v>101</v>
      </c>
      <c r="J53" s="52">
        <v>2011</v>
      </c>
      <c r="K53" s="52" t="str">
        <f t="shared" si="4"/>
        <v>2011 MoU</v>
      </c>
    </row>
    <row r="54" spans="1:11" ht="24">
      <c r="A54" s="95"/>
      <c r="B54" s="153" t="s">
        <v>168</v>
      </c>
      <c r="C54" s="50" t="s">
        <v>785</v>
      </c>
      <c r="D54" s="51" t="s">
        <v>788</v>
      </c>
      <c r="E54" s="110" t="s">
        <v>447</v>
      </c>
      <c r="F54" s="155" t="s">
        <v>786</v>
      </c>
      <c r="G54" s="118">
        <v>40781</v>
      </c>
      <c r="H54" s="118">
        <f>+G54+(365*1)</f>
        <v>41146</v>
      </c>
      <c r="I54" s="50" t="s">
        <v>790</v>
      </c>
      <c r="J54" s="52">
        <v>2011</v>
      </c>
      <c r="K54" s="52" t="str">
        <f t="shared" si="4"/>
        <v>2011 PKS</v>
      </c>
    </row>
    <row r="55" spans="1:11" ht="12">
      <c r="A55" s="95">
        <f>+A53+1</f>
        <v>33</v>
      </c>
      <c r="B55" s="153" t="s">
        <v>50</v>
      </c>
      <c r="C55" s="50" t="s">
        <v>822</v>
      </c>
      <c r="D55" s="51" t="s">
        <v>823</v>
      </c>
      <c r="E55" s="110" t="s">
        <v>447</v>
      </c>
      <c r="F55" s="155" t="s">
        <v>824</v>
      </c>
      <c r="G55" s="118">
        <v>40806</v>
      </c>
      <c r="H55" s="118">
        <f aca="true" t="shared" si="5" ref="H55:H62">+G55+(365*5)</f>
        <v>42631</v>
      </c>
      <c r="I55" s="50" t="s">
        <v>101</v>
      </c>
      <c r="J55" s="52">
        <v>2011</v>
      </c>
      <c r="K55" s="52" t="str">
        <f t="shared" si="4"/>
        <v>2011 MoU</v>
      </c>
    </row>
    <row r="56" spans="1:11" ht="24">
      <c r="A56" s="95"/>
      <c r="B56" s="153" t="s">
        <v>168</v>
      </c>
      <c r="C56" s="50" t="s">
        <v>822</v>
      </c>
      <c r="D56" s="51" t="s">
        <v>825</v>
      </c>
      <c r="E56" s="110" t="s">
        <v>447</v>
      </c>
      <c r="F56" s="155" t="s">
        <v>826</v>
      </c>
      <c r="G56" s="118">
        <v>40806</v>
      </c>
      <c r="H56" s="118">
        <f t="shared" si="5"/>
        <v>42631</v>
      </c>
      <c r="I56" s="50" t="s">
        <v>827</v>
      </c>
      <c r="J56" s="52">
        <v>2011</v>
      </c>
      <c r="K56" s="52" t="str">
        <f t="shared" si="4"/>
        <v>2011 PKS</v>
      </c>
    </row>
    <row r="57" spans="1:11" ht="12">
      <c r="A57" s="95">
        <v>33</v>
      </c>
      <c r="B57" s="153" t="s">
        <v>50</v>
      </c>
      <c r="C57" s="50" t="s">
        <v>885</v>
      </c>
      <c r="D57" s="51" t="s">
        <v>886</v>
      </c>
      <c r="E57" s="110" t="s">
        <v>447</v>
      </c>
      <c r="F57" s="155" t="s">
        <v>887</v>
      </c>
      <c r="G57" s="118">
        <v>40970</v>
      </c>
      <c r="H57" s="118">
        <f t="shared" si="5"/>
        <v>42795</v>
      </c>
      <c r="I57" s="50" t="s">
        <v>101</v>
      </c>
      <c r="J57" s="52">
        <v>2012</v>
      </c>
      <c r="K57" s="52" t="str">
        <f t="shared" si="4"/>
        <v>2012 MoU</v>
      </c>
    </row>
    <row r="58" spans="1:11" ht="12">
      <c r="A58" s="95"/>
      <c r="B58" s="153" t="s">
        <v>168</v>
      </c>
      <c r="C58" s="50" t="s">
        <v>885</v>
      </c>
      <c r="D58" s="51" t="s">
        <v>888</v>
      </c>
      <c r="E58" s="110" t="s">
        <v>447</v>
      </c>
      <c r="F58" s="155" t="s">
        <v>887</v>
      </c>
      <c r="G58" s="118">
        <v>40970</v>
      </c>
      <c r="H58" s="118">
        <f t="shared" si="5"/>
        <v>42795</v>
      </c>
      <c r="I58" s="50" t="s">
        <v>101</v>
      </c>
      <c r="J58" s="52">
        <v>2012</v>
      </c>
      <c r="K58" s="52" t="str">
        <f t="shared" si="4"/>
        <v>2012 PKS</v>
      </c>
    </row>
    <row r="59" spans="1:11" ht="12">
      <c r="A59" s="95">
        <v>34</v>
      </c>
      <c r="B59" s="153" t="s">
        <v>50</v>
      </c>
      <c r="C59" s="50" t="s">
        <v>905</v>
      </c>
      <c r="D59" s="51" t="s">
        <v>906</v>
      </c>
      <c r="E59" s="110" t="s">
        <v>447</v>
      </c>
      <c r="F59" s="155" t="s">
        <v>907</v>
      </c>
      <c r="G59" s="118">
        <v>40996</v>
      </c>
      <c r="H59" s="118">
        <f t="shared" si="5"/>
        <v>42821</v>
      </c>
      <c r="I59" s="50" t="s">
        <v>101</v>
      </c>
      <c r="J59" s="52">
        <v>2012</v>
      </c>
      <c r="K59" s="52" t="str">
        <f aca="true" t="shared" si="6" ref="K59:K66">+J59&amp;" "&amp;B59</f>
        <v>2012 MoU</v>
      </c>
    </row>
    <row r="60" spans="1:16" ht="12">
      <c r="A60" s="95">
        <v>35</v>
      </c>
      <c r="B60" s="153" t="s">
        <v>50</v>
      </c>
      <c r="C60" s="50" t="s">
        <v>930</v>
      </c>
      <c r="D60" s="51" t="s">
        <v>910</v>
      </c>
      <c r="E60" s="110" t="s">
        <v>447</v>
      </c>
      <c r="F60" s="182" t="s">
        <v>911</v>
      </c>
      <c r="G60" s="118">
        <v>41052</v>
      </c>
      <c r="H60" s="118">
        <f t="shared" si="5"/>
        <v>42877</v>
      </c>
      <c r="I60" s="50" t="s">
        <v>101</v>
      </c>
      <c r="J60" s="52">
        <v>2012</v>
      </c>
      <c r="K60" s="52" t="str">
        <f t="shared" si="6"/>
        <v>2012 MoU</v>
      </c>
      <c r="L60" s="52" t="s">
        <v>931</v>
      </c>
      <c r="M60" s="52" t="s">
        <v>917</v>
      </c>
      <c r="O60" s="52" t="s">
        <v>918</v>
      </c>
      <c r="P60" s="52" t="s">
        <v>916</v>
      </c>
    </row>
    <row r="61" spans="1:16" ht="38.25">
      <c r="A61" s="95"/>
      <c r="B61" s="153" t="s">
        <v>168</v>
      </c>
      <c r="C61" s="50" t="s">
        <v>930</v>
      </c>
      <c r="D61" s="51" t="s">
        <v>912</v>
      </c>
      <c r="E61" s="110" t="s">
        <v>447</v>
      </c>
      <c r="F61" s="182" t="s">
        <v>913</v>
      </c>
      <c r="G61" s="118">
        <v>41052</v>
      </c>
      <c r="H61" s="118" t="s">
        <v>914</v>
      </c>
      <c r="I61" s="183" t="s">
        <v>915</v>
      </c>
      <c r="J61" s="52">
        <v>2012</v>
      </c>
      <c r="K61" s="52" t="str">
        <f t="shared" si="6"/>
        <v>2012 PKS</v>
      </c>
      <c r="L61" s="52" t="s">
        <v>931</v>
      </c>
      <c r="M61" s="52" t="s">
        <v>917</v>
      </c>
      <c r="O61" s="52" t="s">
        <v>918</v>
      </c>
      <c r="P61" s="52" t="s">
        <v>916</v>
      </c>
    </row>
    <row r="62" spans="1:16" ht="12">
      <c r="A62" s="95">
        <v>36</v>
      </c>
      <c r="B62" s="153" t="s">
        <v>50</v>
      </c>
      <c r="C62" s="50" t="s">
        <v>929</v>
      </c>
      <c r="D62" s="51" t="s">
        <v>924</v>
      </c>
      <c r="E62" s="110" t="s">
        <v>447</v>
      </c>
      <c r="F62" s="182" t="s">
        <v>923</v>
      </c>
      <c r="G62" s="118">
        <v>41068</v>
      </c>
      <c r="H62" s="118">
        <f t="shared" si="5"/>
        <v>42893</v>
      </c>
      <c r="I62" s="50" t="s">
        <v>101</v>
      </c>
      <c r="J62" s="52">
        <v>2012</v>
      </c>
      <c r="K62" s="52" t="str">
        <f t="shared" si="6"/>
        <v>2012 MoU</v>
      </c>
      <c r="L62" s="52" t="s">
        <v>931</v>
      </c>
      <c r="M62" s="52" t="s">
        <v>926</v>
      </c>
      <c r="O62" s="52" t="s">
        <v>927</v>
      </c>
      <c r="P62" s="52" t="s">
        <v>928</v>
      </c>
    </row>
    <row r="63" spans="1:16" ht="12">
      <c r="A63" s="95"/>
      <c r="B63" s="153" t="s">
        <v>168</v>
      </c>
      <c r="C63" s="50" t="s">
        <v>920</v>
      </c>
      <c r="D63" s="51" t="s">
        <v>921</v>
      </c>
      <c r="E63" s="110" t="s">
        <v>447</v>
      </c>
      <c r="F63" s="182" t="s">
        <v>922</v>
      </c>
      <c r="G63" s="118">
        <v>41068</v>
      </c>
      <c r="H63" s="118">
        <f>+G63+(365*2)</f>
        <v>41798</v>
      </c>
      <c r="I63" s="50" t="s">
        <v>925</v>
      </c>
      <c r="J63" s="52">
        <v>2012</v>
      </c>
      <c r="K63" s="52" t="str">
        <f t="shared" si="6"/>
        <v>2012 PKS</v>
      </c>
      <c r="L63" s="52" t="s">
        <v>932</v>
      </c>
      <c r="M63" s="52" t="s">
        <v>926</v>
      </c>
      <c r="O63" s="52" t="s">
        <v>927</v>
      </c>
      <c r="P63" s="52" t="s">
        <v>928</v>
      </c>
    </row>
    <row r="64" spans="1:14" ht="12">
      <c r="A64" s="95">
        <v>37</v>
      </c>
      <c r="B64" s="153" t="s">
        <v>50</v>
      </c>
      <c r="C64" s="50" t="s">
        <v>933</v>
      </c>
      <c r="E64" s="110"/>
      <c r="F64" s="182"/>
      <c r="G64" s="184">
        <v>2012</v>
      </c>
      <c r="H64" s="184">
        <f>+G64+5</f>
        <v>2017</v>
      </c>
      <c r="I64" s="50" t="s">
        <v>934</v>
      </c>
      <c r="J64" s="52">
        <v>2012</v>
      </c>
      <c r="K64" s="52" t="str">
        <f t="shared" si="6"/>
        <v>2012 MoU</v>
      </c>
      <c r="L64" s="52" t="s">
        <v>935</v>
      </c>
      <c r="M64" s="52" t="s">
        <v>936</v>
      </c>
      <c r="N64" s="52" t="s">
        <v>937</v>
      </c>
    </row>
    <row r="65" spans="1:12" ht="12.75">
      <c r="A65" s="95">
        <v>38</v>
      </c>
      <c r="B65" s="22" t="s">
        <v>50</v>
      </c>
      <c r="C65" s="50" t="s">
        <v>1104</v>
      </c>
      <c r="D65" s="51" t="s">
        <v>1105</v>
      </c>
      <c r="E65" s="110" t="s">
        <v>447</v>
      </c>
      <c r="F65" s="182" t="s">
        <v>1109</v>
      </c>
      <c r="G65" s="118">
        <v>41215</v>
      </c>
      <c r="H65" s="118">
        <f>+G65+(365*5)</f>
        <v>43040</v>
      </c>
      <c r="I65" s="50" t="s">
        <v>1110</v>
      </c>
      <c r="J65" s="52">
        <v>2012</v>
      </c>
      <c r="K65" s="52" t="str">
        <f t="shared" si="6"/>
        <v>2012 MoU</v>
      </c>
      <c r="L65" s="52" t="s">
        <v>1040</v>
      </c>
    </row>
    <row r="66" spans="1:11" ht="12.75">
      <c r="A66" s="95">
        <v>39</v>
      </c>
      <c r="B66" s="22" t="s">
        <v>50</v>
      </c>
      <c r="C66" s="50" t="s">
        <v>1047</v>
      </c>
      <c r="D66" s="51" t="s">
        <v>1179</v>
      </c>
      <c r="E66" s="110" t="s">
        <v>447</v>
      </c>
      <c r="F66" s="182" t="s">
        <v>1180</v>
      </c>
      <c r="G66" s="118" t="s">
        <v>1181</v>
      </c>
      <c r="H66" s="118">
        <v>41896</v>
      </c>
      <c r="I66" s="50" t="s">
        <v>101</v>
      </c>
      <c r="J66" s="52">
        <v>2012</v>
      </c>
      <c r="K66" s="52" t="str">
        <f t="shared" si="6"/>
        <v>2012 MoU</v>
      </c>
    </row>
    <row r="67" spans="1:11" ht="24">
      <c r="A67" s="95">
        <v>40</v>
      </c>
      <c r="B67" s="22" t="s">
        <v>238</v>
      </c>
      <c r="C67" s="50" t="s">
        <v>81</v>
      </c>
      <c r="D67" s="51" t="s">
        <v>1182</v>
      </c>
      <c r="E67" s="110" t="s">
        <v>447</v>
      </c>
      <c r="F67" s="257" t="s">
        <v>1183</v>
      </c>
      <c r="G67" s="118">
        <v>41093</v>
      </c>
      <c r="H67" s="118">
        <v>42188</v>
      </c>
      <c r="I67" s="50" t="s">
        <v>355</v>
      </c>
      <c r="J67" s="52">
        <v>2012</v>
      </c>
      <c r="K67" s="52" t="s">
        <v>1184</v>
      </c>
    </row>
    <row r="68" spans="1:11" ht="24">
      <c r="A68" s="95">
        <v>41</v>
      </c>
      <c r="B68" s="22" t="s">
        <v>238</v>
      </c>
      <c r="C68" s="50" t="s">
        <v>81</v>
      </c>
      <c r="D68" s="51" t="s">
        <v>1185</v>
      </c>
      <c r="E68" s="110" t="s">
        <v>447</v>
      </c>
      <c r="F68" s="257" t="s">
        <v>1186</v>
      </c>
      <c r="G68" s="118" t="s">
        <v>1187</v>
      </c>
      <c r="H68" s="118" t="s">
        <v>1188</v>
      </c>
      <c r="I68" s="50" t="s">
        <v>355</v>
      </c>
      <c r="J68" s="52">
        <v>2012</v>
      </c>
      <c r="K68" s="52" t="s">
        <v>1184</v>
      </c>
    </row>
    <row r="69" spans="1:9" ht="12">
      <c r="A69" s="95"/>
      <c r="B69" s="153"/>
      <c r="C69" s="50"/>
      <c r="E69" s="110"/>
      <c r="F69" s="182"/>
      <c r="G69" s="118"/>
      <c r="H69" s="118"/>
      <c r="I69" s="50"/>
    </row>
    <row r="70" spans="1:9" ht="12">
      <c r="A70" s="95"/>
      <c r="B70" s="153"/>
      <c r="C70" s="50"/>
      <c r="E70" s="110"/>
      <c r="F70" s="182"/>
      <c r="G70" s="118"/>
      <c r="H70" s="118"/>
      <c r="I70" s="50"/>
    </row>
    <row r="71" spans="1:9" ht="12">
      <c r="A71" s="95"/>
      <c r="B71" s="153"/>
      <c r="C71" s="50"/>
      <c r="E71" s="110"/>
      <c r="F71" s="182"/>
      <c r="G71" s="118"/>
      <c r="H71" s="118"/>
      <c r="I71" s="50"/>
    </row>
    <row r="72" spans="1:9" ht="12">
      <c r="A72" s="95"/>
      <c r="B72" s="153"/>
      <c r="C72" s="50"/>
      <c r="E72" s="110"/>
      <c r="F72" s="182"/>
      <c r="G72" s="118"/>
      <c r="H72" s="118"/>
      <c r="I72" s="50"/>
    </row>
    <row r="73" spans="1:9" ht="12">
      <c r="A73" s="95"/>
      <c r="B73" s="153"/>
      <c r="C73" s="50"/>
      <c r="E73" s="110"/>
      <c r="F73" s="182"/>
      <c r="G73" s="118"/>
      <c r="H73" s="118"/>
      <c r="I73" s="50"/>
    </row>
    <row r="74" spans="1:9" ht="12">
      <c r="A74" s="95"/>
      <c r="B74" s="153"/>
      <c r="C74" s="50"/>
      <c r="E74" s="110"/>
      <c r="F74" s="182"/>
      <c r="G74" s="118"/>
      <c r="H74" s="118"/>
      <c r="I74" s="50"/>
    </row>
    <row r="75" spans="1:9" ht="12">
      <c r="A75" s="95"/>
      <c r="B75" s="153"/>
      <c r="C75" s="50"/>
      <c r="E75" s="110"/>
      <c r="F75" s="182"/>
      <c r="G75" s="118"/>
      <c r="H75" s="118"/>
      <c r="I75" s="50"/>
    </row>
    <row r="76" spans="1:9" ht="12">
      <c r="A76" s="95"/>
      <c r="B76" s="153"/>
      <c r="C76" s="50"/>
      <c r="E76" s="110"/>
      <c r="F76" s="182"/>
      <c r="G76" s="118"/>
      <c r="H76" s="118"/>
      <c r="I76" s="50"/>
    </row>
    <row r="77" spans="1:11" ht="12">
      <c r="A77" s="95"/>
      <c r="B77" s="153"/>
      <c r="C77" s="50"/>
      <c r="E77" s="110"/>
      <c r="F77" s="155"/>
      <c r="G77" s="118"/>
      <c r="H77" s="118"/>
      <c r="I77" s="50"/>
      <c r="K77" s="52" t="str">
        <f>+J77&amp;" "&amp;B77</f>
        <v> </v>
      </c>
    </row>
    <row r="78" spans="1:11" ht="12">
      <c r="A78" s="102"/>
      <c r="B78" s="102"/>
      <c r="C78" s="109"/>
      <c r="D78" s="175"/>
      <c r="E78" s="180"/>
      <c r="F78" s="176"/>
      <c r="G78" s="177"/>
      <c r="H78" s="127"/>
      <c r="I78" s="109"/>
      <c r="K78" s="52" t="str">
        <f aca="true" t="shared" si="7" ref="K78:K86">+J78&amp;" "&amp;B78</f>
        <v> </v>
      </c>
    </row>
    <row r="79" ht="12">
      <c r="K79" s="52" t="str">
        <f t="shared" si="7"/>
        <v> </v>
      </c>
    </row>
    <row r="81" ht="12">
      <c r="K81" s="52" t="str">
        <f t="shared" si="7"/>
        <v> </v>
      </c>
    </row>
    <row r="82" ht="12">
      <c r="K82" s="52" t="str">
        <f t="shared" si="7"/>
        <v> </v>
      </c>
    </row>
    <row r="83" ht="12">
      <c r="K83" s="52" t="str">
        <f t="shared" si="7"/>
        <v> </v>
      </c>
    </row>
    <row r="84" ht="12">
      <c r="K84" s="52" t="str">
        <f t="shared" si="7"/>
        <v> </v>
      </c>
    </row>
    <row r="85" ht="12">
      <c r="K85" s="52" t="str">
        <f t="shared" si="7"/>
        <v> </v>
      </c>
    </row>
    <row r="86" ht="12">
      <c r="K86" s="52" t="str">
        <f t="shared" si="7"/>
        <v> </v>
      </c>
    </row>
  </sheetData>
  <sheetProtection/>
  <mergeCells count="9">
    <mergeCell ref="I29:I30"/>
    <mergeCell ref="I34:I35"/>
    <mergeCell ref="D4:F4"/>
    <mergeCell ref="A5:I5"/>
    <mergeCell ref="A6:I6"/>
    <mergeCell ref="A1:I1"/>
    <mergeCell ref="A2:I2"/>
    <mergeCell ref="I17:I18"/>
    <mergeCell ref="I25:I26"/>
  </mergeCells>
  <hyperlinks>
    <hyperlink ref="B7" r:id="rId1" display="MoU"/>
    <hyperlink ref="B8" r:id="rId2" display="MoU"/>
    <hyperlink ref="B9" r:id="rId3" display="MoU"/>
    <hyperlink ref="B10" r:id="rId4" display="MoU"/>
    <hyperlink ref="B11" r:id="rId5" display="MoU"/>
    <hyperlink ref="B12" r:id="rId6" display="MoU"/>
    <hyperlink ref="B13" r:id="rId7" display="MoU"/>
    <hyperlink ref="B14" r:id="rId8" display="MoU"/>
    <hyperlink ref="B15" r:id="rId9" display="MoU"/>
    <hyperlink ref="B16" r:id="rId10" display="MoU"/>
    <hyperlink ref="B17" r:id="rId11" display="MoU"/>
    <hyperlink ref="B18" r:id="rId12" display="PKS"/>
    <hyperlink ref="B19" r:id="rId13" display="MoU"/>
    <hyperlink ref="B20" r:id="rId14" display="PKS"/>
    <hyperlink ref="B21" r:id="rId15" display="MoU"/>
    <hyperlink ref="B22" r:id="rId16" display="PKS"/>
    <hyperlink ref="B23" r:id="rId17" display="MoU"/>
    <hyperlink ref="B24" r:id="rId18" display="PKS"/>
    <hyperlink ref="B25" r:id="rId19" display="MoU"/>
    <hyperlink ref="B26" r:id="rId20" display="PKS"/>
    <hyperlink ref="B27" r:id="rId21" display="MoU"/>
    <hyperlink ref="B28" r:id="rId22" display="PKS"/>
    <hyperlink ref="B29" r:id="rId23" display="MoU"/>
    <hyperlink ref="B30" r:id="rId24" display="PKS"/>
    <hyperlink ref="B31" r:id="rId25" display="MoU"/>
    <hyperlink ref="B32" r:id="rId26" display="MoU"/>
    <hyperlink ref="B33" r:id="rId27" display="PKS"/>
    <hyperlink ref="B34" r:id="rId28" display="MoU"/>
    <hyperlink ref="B35" r:id="rId29" display="PKS"/>
    <hyperlink ref="B36" r:id="rId30" display="MoU"/>
    <hyperlink ref="B37" r:id="rId31" display="PKS"/>
    <hyperlink ref="B38" r:id="rId32" display="MoU"/>
    <hyperlink ref="B39" r:id="rId33" display="MoU"/>
    <hyperlink ref="B40" r:id="rId34" display="MoU"/>
    <hyperlink ref="B41" r:id="rId35" display="MoU"/>
    <hyperlink ref="B42" r:id="rId36" display="PKS"/>
    <hyperlink ref="B45" r:id="rId37" display="MoU"/>
    <hyperlink ref="B47" r:id="rId38" display="MoU"/>
    <hyperlink ref="B48" r:id="rId39" display="PKS"/>
    <hyperlink ref="B49" r:id="rId40" display="MoU"/>
    <hyperlink ref="B50" r:id="rId41" display="PKS"/>
    <hyperlink ref="B46" r:id="rId42" display="PKS"/>
    <hyperlink ref="B51" r:id="rId43" display="MoU"/>
    <hyperlink ref="B52" r:id="rId44" display="PKS"/>
    <hyperlink ref="B43" r:id="rId45" display="PKS"/>
    <hyperlink ref="B54" r:id="rId46" display="PKS"/>
    <hyperlink ref="B44" r:id="rId47" display="Amandemen"/>
    <hyperlink ref="B53" r:id="rId48" display="MoU"/>
    <hyperlink ref="B55" r:id="rId49" display="MoU"/>
    <hyperlink ref="B56" r:id="rId50" display="PKS"/>
    <hyperlink ref="B57" r:id="rId51" display="MoU"/>
    <hyperlink ref="B58" r:id="rId52" display="PKS"/>
    <hyperlink ref="B59" r:id="rId53" display="MoU"/>
    <hyperlink ref="B62" r:id="rId54" display="MoU"/>
    <hyperlink ref="B63" r:id="rId55" display="PKS"/>
    <hyperlink ref="B64" r:id="rId56" display="MoU"/>
    <hyperlink ref="B60" r:id="rId57" display="MoU"/>
    <hyperlink ref="B61" r:id="rId58" display="PKS"/>
    <hyperlink ref="B65" r:id="rId59" display="MoU"/>
    <hyperlink ref="B66" r:id="rId60" display="MoU"/>
    <hyperlink ref="B67" r:id="rId61" display="ADD"/>
    <hyperlink ref="B68" r:id="rId62" display="ADD"/>
  </hyperlinks>
  <printOptions/>
  <pageMargins left="0.35433070866141736" right="0.15748031496062992" top="0.5511811023622047" bottom="0.2755905511811024" header="0.2362204724409449" footer="0.1968503937007874"/>
  <pageSetup horizontalDpi="600" verticalDpi="600" orientation="landscape" paperSize="9" r:id="rId6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32"/>
  <sheetViews>
    <sheetView showGridLines="0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4.00390625" style="52" bestFit="1" customWidth="1"/>
    <col min="2" max="2" width="5.57421875" style="52" customWidth="1"/>
    <col min="3" max="3" width="34.7109375" style="81" customWidth="1"/>
    <col min="4" max="4" width="17.8515625" style="51" customWidth="1"/>
    <col min="5" max="5" width="1.421875" style="52" bestFit="1" customWidth="1"/>
    <col min="6" max="6" width="19.28125" style="51" customWidth="1"/>
    <col min="7" max="7" width="16.421875" style="51" customWidth="1"/>
    <col min="8" max="8" width="15.57421875" style="51" customWidth="1"/>
    <col min="9" max="9" width="28.140625" style="81" customWidth="1"/>
    <col min="10" max="11" width="9.140625" style="51" customWidth="1"/>
    <col min="12" max="16384" width="9.140625" style="52" customWidth="1"/>
  </cols>
  <sheetData>
    <row r="1" spans="1:9" ht="28.5">
      <c r="A1" s="274" t="s">
        <v>590</v>
      </c>
      <c r="B1" s="274"/>
      <c r="C1" s="274"/>
      <c r="D1" s="274"/>
      <c r="E1" s="274"/>
      <c r="F1" s="274"/>
      <c r="G1" s="274"/>
      <c r="H1" s="274"/>
      <c r="I1" s="274"/>
    </row>
    <row r="2" spans="1:9" ht="12">
      <c r="A2" s="266"/>
      <c r="B2" s="266"/>
      <c r="C2" s="266"/>
      <c r="D2" s="266"/>
      <c r="E2" s="266"/>
      <c r="F2" s="266"/>
      <c r="G2" s="266"/>
      <c r="H2" s="266"/>
      <c r="I2" s="266"/>
    </row>
    <row r="3" ht="10.5" customHeight="1">
      <c r="H3" s="51" t="s">
        <v>433</v>
      </c>
    </row>
    <row r="4" spans="1:9" s="85" customFormat="1" ht="23.25" customHeight="1">
      <c r="A4" s="82" t="s">
        <v>218</v>
      </c>
      <c r="B4" s="83" t="s">
        <v>468</v>
      </c>
      <c r="C4" s="83" t="s">
        <v>219</v>
      </c>
      <c r="D4" s="267" t="s">
        <v>469</v>
      </c>
      <c r="E4" s="267"/>
      <c r="F4" s="267"/>
      <c r="G4" s="83" t="s">
        <v>455</v>
      </c>
      <c r="H4" s="83" t="s">
        <v>456</v>
      </c>
      <c r="I4" s="84" t="s">
        <v>470</v>
      </c>
    </row>
    <row r="5" spans="1:9" ht="17.25" customHeight="1">
      <c r="A5" s="262" t="s">
        <v>573</v>
      </c>
      <c r="B5" s="263"/>
      <c r="C5" s="263"/>
      <c r="D5" s="263"/>
      <c r="E5" s="263"/>
      <c r="F5" s="263"/>
      <c r="G5" s="263"/>
      <c r="H5" s="263"/>
      <c r="I5" s="264"/>
    </row>
    <row r="6" spans="1:9" ht="17.25" customHeight="1">
      <c r="A6" s="262" t="s">
        <v>635</v>
      </c>
      <c r="B6" s="263"/>
      <c r="C6" s="263"/>
      <c r="D6" s="263"/>
      <c r="E6" s="263"/>
      <c r="F6" s="263"/>
      <c r="G6" s="263"/>
      <c r="H6" s="263"/>
      <c r="I6" s="264"/>
    </row>
    <row r="7" spans="1:11" ht="12.75">
      <c r="A7" s="95">
        <v>1</v>
      </c>
      <c r="B7" s="185" t="s">
        <v>50</v>
      </c>
      <c r="C7" s="96" t="s">
        <v>640</v>
      </c>
      <c r="D7" s="110" t="s">
        <v>687</v>
      </c>
      <c r="E7" s="110" t="s">
        <v>447</v>
      </c>
      <c r="F7" s="113" t="s">
        <v>689</v>
      </c>
      <c r="G7" s="118">
        <v>40613</v>
      </c>
      <c r="H7" s="118">
        <f>+G7+(365*5)</f>
        <v>42438</v>
      </c>
      <c r="I7" s="50" t="s">
        <v>101</v>
      </c>
      <c r="J7" s="51">
        <v>2011</v>
      </c>
      <c r="K7" s="51" t="str">
        <f>+J7&amp;" "&amp;B7</f>
        <v>2011 MoU</v>
      </c>
    </row>
    <row r="8" spans="1:11" ht="12.75">
      <c r="A8" s="95">
        <v>2</v>
      </c>
      <c r="B8" s="185" t="s">
        <v>50</v>
      </c>
      <c r="C8" s="96" t="s">
        <v>641</v>
      </c>
      <c r="D8" s="110" t="s">
        <v>688</v>
      </c>
      <c r="E8" s="110" t="s">
        <v>447</v>
      </c>
      <c r="F8" s="113" t="s">
        <v>690</v>
      </c>
      <c r="G8" s="118">
        <v>40613</v>
      </c>
      <c r="H8" s="118">
        <f aca="true" t="shared" si="0" ref="H8:H21">+G8+(365*5)</f>
        <v>42438</v>
      </c>
      <c r="I8" s="50" t="s">
        <v>101</v>
      </c>
      <c r="J8" s="51">
        <v>2011</v>
      </c>
      <c r="K8" s="51" t="str">
        <f aca="true" t="shared" si="1" ref="K8:K32">+J8&amp;" "&amp;B8</f>
        <v>2011 MoU</v>
      </c>
    </row>
    <row r="9" spans="1:11" ht="12.75">
      <c r="A9" s="95">
        <v>3</v>
      </c>
      <c r="B9" s="185" t="s">
        <v>50</v>
      </c>
      <c r="C9" s="96" t="s">
        <v>642</v>
      </c>
      <c r="D9" s="110" t="s">
        <v>691</v>
      </c>
      <c r="E9" s="110" t="s">
        <v>447</v>
      </c>
      <c r="F9" s="113" t="s">
        <v>692</v>
      </c>
      <c r="G9" s="118">
        <v>40613</v>
      </c>
      <c r="H9" s="118">
        <f t="shared" si="0"/>
        <v>42438</v>
      </c>
      <c r="I9" s="50" t="s">
        <v>101</v>
      </c>
      <c r="J9" s="51">
        <v>2011</v>
      </c>
      <c r="K9" s="51" t="str">
        <f t="shared" si="1"/>
        <v>2011 MoU</v>
      </c>
    </row>
    <row r="10" spans="1:11" ht="12.75">
      <c r="A10" s="95">
        <v>4</v>
      </c>
      <c r="B10" s="185" t="s">
        <v>50</v>
      </c>
      <c r="C10" s="96" t="s">
        <v>643</v>
      </c>
      <c r="D10" s="110" t="s">
        <v>693</v>
      </c>
      <c r="E10" s="110" t="s">
        <v>447</v>
      </c>
      <c r="F10" s="113" t="s">
        <v>694</v>
      </c>
      <c r="G10" s="118">
        <v>40613</v>
      </c>
      <c r="H10" s="118">
        <f t="shared" si="0"/>
        <v>42438</v>
      </c>
      <c r="I10" s="50" t="s">
        <v>101</v>
      </c>
      <c r="J10" s="51">
        <v>2011</v>
      </c>
      <c r="K10" s="51" t="str">
        <f t="shared" si="1"/>
        <v>2011 MoU</v>
      </c>
    </row>
    <row r="11" spans="1:11" ht="12.75">
      <c r="A11" s="95">
        <v>5</v>
      </c>
      <c r="B11" s="185" t="s">
        <v>50</v>
      </c>
      <c r="C11" s="96" t="s">
        <v>644</v>
      </c>
      <c r="D11" s="110" t="s">
        <v>695</v>
      </c>
      <c r="E11" s="110" t="s">
        <v>447</v>
      </c>
      <c r="F11" s="113" t="s">
        <v>696</v>
      </c>
      <c r="G11" s="118">
        <v>40613</v>
      </c>
      <c r="H11" s="118">
        <f t="shared" si="0"/>
        <v>42438</v>
      </c>
      <c r="I11" s="50" t="s">
        <v>101</v>
      </c>
      <c r="J11" s="51">
        <v>2011</v>
      </c>
      <c r="K11" s="51" t="str">
        <f t="shared" si="1"/>
        <v>2011 MoU</v>
      </c>
    </row>
    <row r="12" spans="1:11" ht="12.75">
      <c r="A12" s="95">
        <v>6</v>
      </c>
      <c r="B12" s="185" t="s">
        <v>50</v>
      </c>
      <c r="C12" s="96" t="s">
        <v>645</v>
      </c>
      <c r="D12" s="110" t="s">
        <v>697</v>
      </c>
      <c r="E12" s="110" t="s">
        <v>447</v>
      </c>
      <c r="F12" s="113"/>
      <c r="G12" s="118">
        <v>40613</v>
      </c>
      <c r="H12" s="118">
        <f t="shared" si="0"/>
        <v>42438</v>
      </c>
      <c r="I12" s="50" t="s">
        <v>101</v>
      </c>
      <c r="J12" s="51">
        <v>2011</v>
      </c>
      <c r="K12" s="51" t="str">
        <f t="shared" si="1"/>
        <v>2011 MoU</v>
      </c>
    </row>
    <row r="13" spans="1:11" ht="12.75">
      <c r="A13" s="95">
        <v>7</v>
      </c>
      <c r="B13" s="185" t="s">
        <v>50</v>
      </c>
      <c r="C13" s="96" t="s">
        <v>646</v>
      </c>
      <c r="D13" s="110" t="s">
        <v>698</v>
      </c>
      <c r="E13" s="110" t="s">
        <v>447</v>
      </c>
      <c r="F13" s="113" t="s">
        <v>699</v>
      </c>
      <c r="G13" s="118">
        <v>40613</v>
      </c>
      <c r="H13" s="118">
        <f t="shared" si="0"/>
        <v>42438</v>
      </c>
      <c r="I13" s="50" t="s">
        <v>101</v>
      </c>
      <c r="J13" s="51">
        <v>2011</v>
      </c>
      <c r="K13" s="51" t="str">
        <f t="shared" si="1"/>
        <v>2011 MoU</v>
      </c>
    </row>
    <row r="14" spans="1:11" ht="12.75">
      <c r="A14" s="95">
        <v>8</v>
      </c>
      <c r="B14" s="185" t="s">
        <v>50</v>
      </c>
      <c r="C14" s="96" t="s">
        <v>647</v>
      </c>
      <c r="D14" s="110" t="s">
        <v>700</v>
      </c>
      <c r="E14" s="110" t="s">
        <v>447</v>
      </c>
      <c r="F14" s="113" t="s">
        <v>701</v>
      </c>
      <c r="G14" s="118">
        <v>40613</v>
      </c>
      <c r="H14" s="118">
        <f t="shared" si="0"/>
        <v>42438</v>
      </c>
      <c r="I14" s="50" t="s">
        <v>101</v>
      </c>
      <c r="J14" s="51">
        <v>2011</v>
      </c>
      <c r="K14" s="51" t="str">
        <f t="shared" si="1"/>
        <v>2011 MoU</v>
      </c>
    </row>
    <row r="15" spans="1:11" ht="12.75">
      <c r="A15" s="95">
        <v>9</v>
      </c>
      <c r="B15" s="185" t="s">
        <v>50</v>
      </c>
      <c r="C15" s="96" t="s">
        <v>649</v>
      </c>
      <c r="D15" s="110" t="s">
        <v>688</v>
      </c>
      <c r="E15" s="110" t="s">
        <v>447</v>
      </c>
      <c r="F15" s="113" t="s">
        <v>706</v>
      </c>
      <c r="G15" s="118">
        <v>40613</v>
      </c>
      <c r="H15" s="118">
        <f t="shared" si="0"/>
        <v>42438</v>
      </c>
      <c r="I15" s="50" t="s">
        <v>101</v>
      </c>
      <c r="J15" s="51">
        <v>2011</v>
      </c>
      <c r="K15" s="51" t="str">
        <f t="shared" si="1"/>
        <v>2011 MoU</v>
      </c>
    </row>
    <row r="16" spans="1:11" ht="12.75">
      <c r="A16" s="95">
        <v>10</v>
      </c>
      <c r="B16" s="185" t="s">
        <v>50</v>
      </c>
      <c r="C16" s="96" t="s">
        <v>651</v>
      </c>
      <c r="D16" s="110" t="s">
        <v>703</v>
      </c>
      <c r="E16" s="110" t="s">
        <v>447</v>
      </c>
      <c r="F16" s="113" t="s">
        <v>702</v>
      </c>
      <c r="G16" s="118">
        <v>40613</v>
      </c>
      <c r="H16" s="118">
        <f t="shared" si="0"/>
        <v>42438</v>
      </c>
      <c r="I16" s="50" t="s">
        <v>101</v>
      </c>
      <c r="J16" s="51">
        <v>2011</v>
      </c>
      <c r="K16" s="51" t="str">
        <f t="shared" si="1"/>
        <v>2011 MoU</v>
      </c>
    </row>
    <row r="17" spans="1:11" ht="12.75">
      <c r="A17" s="95">
        <v>11</v>
      </c>
      <c r="B17" s="185" t="s">
        <v>50</v>
      </c>
      <c r="C17" s="96" t="s">
        <v>648</v>
      </c>
      <c r="D17" s="110" t="s">
        <v>704</v>
      </c>
      <c r="E17" s="110" t="s">
        <v>447</v>
      </c>
      <c r="F17" s="113" t="s">
        <v>705</v>
      </c>
      <c r="G17" s="118">
        <v>40613</v>
      </c>
      <c r="H17" s="118">
        <f t="shared" si="0"/>
        <v>42438</v>
      </c>
      <c r="I17" s="50" t="s">
        <v>101</v>
      </c>
      <c r="J17" s="51">
        <v>2011</v>
      </c>
      <c r="K17" s="51" t="str">
        <f t="shared" si="1"/>
        <v>2011 MoU</v>
      </c>
    </row>
    <row r="18" spans="1:11" ht="12.75">
      <c r="A18" s="95">
        <v>12</v>
      </c>
      <c r="B18" s="185" t="s">
        <v>50</v>
      </c>
      <c r="C18" s="96" t="s">
        <v>650</v>
      </c>
      <c r="D18" s="110" t="s">
        <v>707</v>
      </c>
      <c r="E18" s="110" t="s">
        <v>447</v>
      </c>
      <c r="F18" s="113" t="s">
        <v>708</v>
      </c>
      <c r="G18" s="118">
        <v>40613</v>
      </c>
      <c r="H18" s="118">
        <f t="shared" si="0"/>
        <v>42438</v>
      </c>
      <c r="I18" s="50" t="s">
        <v>101</v>
      </c>
      <c r="J18" s="51">
        <v>2011</v>
      </c>
      <c r="K18" s="51" t="str">
        <f t="shared" si="1"/>
        <v>2011 MoU</v>
      </c>
    </row>
    <row r="19" spans="1:11" ht="12.75">
      <c r="A19" s="95">
        <v>13</v>
      </c>
      <c r="B19" s="185" t="s">
        <v>50</v>
      </c>
      <c r="C19" s="96" t="s">
        <v>652</v>
      </c>
      <c r="D19" s="110" t="s">
        <v>709</v>
      </c>
      <c r="E19" s="110" t="s">
        <v>447</v>
      </c>
      <c r="F19" s="113" t="s">
        <v>710</v>
      </c>
      <c r="G19" s="118">
        <v>40613</v>
      </c>
      <c r="H19" s="118">
        <f t="shared" si="0"/>
        <v>42438</v>
      </c>
      <c r="I19" s="50" t="s">
        <v>101</v>
      </c>
      <c r="J19" s="51">
        <v>2011</v>
      </c>
      <c r="K19" s="51" t="str">
        <f t="shared" si="1"/>
        <v>2011 MoU</v>
      </c>
    </row>
    <row r="20" spans="1:11" ht="12.75">
      <c r="A20" s="95">
        <v>14</v>
      </c>
      <c r="B20" s="185" t="s">
        <v>50</v>
      </c>
      <c r="C20" s="96" t="s">
        <v>711</v>
      </c>
      <c r="D20" s="110" t="s">
        <v>712</v>
      </c>
      <c r="E20" s="110" t="s">
        <v>447</v>
      </c>
      <c r="F20" s="113" t="s">
        <v>713</v>
      </c>
      <c r="G20" s="118">
        <v>40613</v>
      </c>
      <c r="H20" s="118">
        <f t="shared" si="0"/>
        <v>42438</v>
      </c>
      <c r="I20" s="50" t="s">
        <v>101</v>
      </c>
      <c r="J20" s="51">
        <v>2011</v>
      </c>
      <c r="K20" s="51" t="str">
        <f t="shared" si="1"/>
        <v>2011 MoU</v>
      </c>
    </row>
    <row r="21" spans="1:11" ht="12.75">
      <c r="A21" s="95">
        <v>15</v>
      </c>
      <c r="B21" s="185" t="s">
        <v>50</v>
      </c>
      <c r="C21" s="96" t="s">
        <v>714</v>
      </c>
      <c r="D21" s="110" t="s">
        <v>715</v>
      </c>
      <c r="E21" s="110" t="s">
        <v>447</v>
      </c>
      <c r="F21" s="113" t="s">
        <v>716</v>
      </c>
      <c r="G21" s="118">
        <v>40613</v>
      </c>
      <c r="H21" s="118">
        <f t="shared" si="0"/>
        <v>42438</v>
      </c>
      <c r="I21" s="50" t="s">
        <v>101</v>
      </c>
      <c r="J21" s="51">
        <v>2011</v>
      </c>
      <c r="K21" s="51" t="str">
        <f t="shared" si="1"/>
        <v>2011 MoU</v>
      </c>
    </row>
    <row r="22" spans="1:11" ht="12.75">
      <c r="A22" s="95">
        <v>16</v>
      </c>
      <c r="B22" s="185" t="s">
        <v>50</v>
      </c>
      <c r="C22" s="50" t="s">
        <v>733</v>
      </c>
      <c r="D22" s="110" t="s">
        <v>734</v>
      </c>
      <c r="E22" s="110" t="s">
        <v>447</v>
      </c>
      <c r="F22" s="113" t="s">
        <v>735</v>
      </c>
      <c r="G22" s="118">
        <v>40613</v>
      </c>
      <c r="H22" s="118">
        <f>+G22+(365*5)</f>
        <v>42438</v>
      </c>
      <c r="I22" s="50" t="s">
        <v>101</v>
      </c>
      <c r="J22" s="51">
        <v>2011</v>
      </c>
      <c r="K22" s="51" t="str">
        <f t="shared" si="1"/>
        <v>2011 MoU</v>
      </c>
    </row>
    <row r="23" spans="1:11" ht="24">
      <c r="A23" s="95">
        <v>17</v>
      </c>
      <c r="B23" s="185" t="s">
        <v>168</v>
      </c>
      <c r="C23" s="50" t="s">
        <v>751</v>
      </c>
      <c r="D23" s="110" t="s">
        <v>752</v>
      </c>
      <c r="E23" s="110" t="s">
        <v>447</v>
      </c>
      <c r="F23" s="113" t="s">
        <v>753</v>
      </c>
      <c r="G23" s="118">
        <v>40708</v>
      </c>
      <c r="H23" s="118">
        <f>+G23+(365*3)</f>
        <v>41803</v>
      </c>
      <c r="I23" s="50" t="s">
        <v>754</v>
      </c>
      <c r="J23" s="51">
        <v>2011</v>
      </c>
      <c r="K23" s="51" t="str">
        <f t="shared" si="1"/>
        <v>2011 PKS</v>
      </c>
    </row>
    <row r="24" spans="1:11" ht="12">
      <c r="A24" s="102"/>
      <c r="B24" s="127"/>
      <c r="C24" s="109"/>
      <c r="D24" s="137"/>
      <c r="E24" s="137"/>
      <c r="F24" s="138"/>
      <c r="G24" s="127"/>
      <c r="H24" s="127"/>
      <c r="I24" s="109"/>
      <c r="K24" s="51" t="str">
        <f t="shared" si="1"/>
        <v> </v>
      </c>
    </row>
    <row r="25" ht="12">
      <c r="K25" s="51" t="str">
        <f t="shared" si="1"/>
        <v> </v>
      </c>
    </row>
    <row r="26" ht="12">
      <c r="K26" s="51" t="str">
        <f t="shared" si="1"/>
        <v> </v>
      </c>
    </row>
    <row r="27" ht="12">
      <c r="K27" s="51" t="str">
        <f t="shared" si="1"/>
        <v> </v>
      </c>
    </row>
    <row r="28" ht="12">
      <c r="K28" s="51" t="str">
        <f t="shared" si="1"/>
        <v> </v>
      </c>
    </row>
    <row r="29" ht="12">
      <c r="K29" s="51" t="str">
        <f t="shared" si="1"/>
        <v> </v>
      </c>
    </row>
    <row r="30" ht="12">
      <c r="K30" s="51" t="str">
        <f t="shared" si="1"/>
        <v> </v>
      </c>
    </row>
    <row r="31" ht="12">
      <c r="K31" s="51" t="str">
        <f t="shared" si="1"/>
        <v> </v>
      </c>
    </row>
    <row r="32" ht="12">
      <c r="K32" s="51" t="str">
        <f t="shared" si="1"/>
        <v> </v>
      </c>
    </row>
  </sheetData>
  <sheetProtection/>
  <mergeCells count="5">
    <mergeCell ref="A1:I1"/>
    <mergeCell ref="A2:I2"/>
    <mergeCell ref="D4:F4"/>
    <mergeCell ref="A5:I5"/>
    <mergeCell ref="A6:I6"/>
  </mergeCells>
  <hyperlinks>
    <hyperlink ref="B7" r:id="rId1" display="MoU"/>
    <hyperlink ref="B8" r:id="rId2" display="MoU"/>
    <hyperlink ref="B9" r:id="rId3" display="MoU"/>
    <hyperlink ref="B10" r:id="rId4" display="MoU"/>
    <hyperlink ref="B11" r:id="rId5" display="MoU"/>
    <hyperlink ref="B12" r:id="rId6" display="MoU"/>
    <hyperlink ref="B13" r:id="rId7" display="MoU"/>
    <hyperlink ref="B14" r:id="rId8" display="MoU"/>
    <hyperlink ref="B16" r:id="rId9" display="MoU"/>
    <hyperlink ref="B17" r:id="rId10" display="MoU"/>
    <hyperlink ref="B15" r:id="rId11" display="MoU"/>
    <hyperlink ref="B18" r:id="rId12" display="MoU"/>
    <hyperlink ref="B19" r:id="rId13" display="MoU"/>
    <hyperlink ref="B20" r:id="rId14" display="MoU"/>
    <hyperlink ref="B21" r:id="rId15" display="MoU"/>
    <hyperlink ref="B22" r:id="rId16" display="MoU"/>
    <hyperlink ref="B23" r:id="rId17" display="PKS "/>
  </hyperlinks>
  <printOptions/>
  <pageMargins left="0.35433070866141736" right="0.15748031496062992" top="0.5511811023622047" bottom="0.2755905511811024" header="0.2362204724409449" footer="0.1968503937007874"/>
  <pageSetup horizontalDpi="600" verticalDpi="600" orientation="landscape" paperSize="9" r:id="rId18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O29"/>
  <sheetViews>
    <sheetView showGridLines="0" zoomScalePageLayoutView="0" workbookViewId="0" topLeftCell="A1">
      <selection activeCell="J30" sqref="J30"/>
    </sheetView>
  </sheetViews>
  <sheetFormatPr defaultColWidth="9.140625" defaultRowHeight="12.75"/>
  <cols>
    <col min="1" max="1" width="5.7109375" style="186" customWidth="1"/>
    <col min="2" max="2" width="24.140625" style="186" customWidth="1"/>
    <col min="3" max="3" width="5.140625" style="186" customWidth="1"/>
    <col min="4" max="4" width="4.8515625" style="186" customWidth="1"/>
    <col min="5" max="5" width="9.00390625" style="186" customWidth="1"/>
    <col min="6" max="14" width="7.57421875" style="186" customWidth="1"/>
    <col min="15" max="15" width="7.28125" style="186" customWidth="1"/>
    <col min="16" max="16" width="7.7109375" style="186" customWidth="1"/>
    <col min="17" max="16384" width="9.140625" style="186" customWidth="1"/>
  </cols>
  <sheetData>
    <row r="1" spans="1:15" ht="28.5">
      <c r="A1" s="282" t="s">
        <v>634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9" ht="9" customHeight="1">
      <c r="A3" s="187"/>
      <c r="B3" s="188"/>
      <c r="C3" s="188"/>
      <c r="D3" s="188"/>
      <c r="E3" s="188"/>
      <c r="F3" s="188"/>
      <c r="G3" s="188"/>
      <c r="H3" s="188"/>
      <c r="I3" s="188"/>
    </row>
    <row r="4" spans="1:15" s="190" customFormat="1" ht="15.75" customHeight="1">
      <c r="A4" s="291" t="s">
        <v>434</v>
      </c>
      <c r="B4" s="291" t="s">
        <v>435</v>
      </c>
      <c r="C4" s="291" t="s">
        <v>144</v>
      </c>
      <c r="D4" s="291"/>
      <c r="E4" s="291" t="s">
        <v>502</v>
      </c>
      <c r="F4" s="292" t="s">
        <v>501</v>
      </c>
      <c r="G4" s="293"/>
      <c r="H4" s="293"/>
      <c r="I4" s="293"/>
      <c r="J4" s="293"/>
      <c r="K4" s="293"/>
      <c r="L4" s="293"/>
      <c r="M4" s="294"/>
      <c r="N4" s="189"/>
      <c r="O4" s="291" t="s">
        <v>503</v>
      </c>
    </row>
    <row r="5" spans="1:15" ht="17.25" customHeight="1">
      <c r="A5" s="291"/>
      <c r="B5" s="291"/>
      <c r="C5" s="291"/>
      <c r="D5" s="291"/>
      <c r="E5" s="291"/>
      <c r="F5" s="191">
        <v>1963</v>
      </c>
      <c r="G5" s="191">
        <v>1992</v>
      </c>
      <c r="H5" s="56">
        <v>2006</v>
      </c>
      <c r="I5" s="56">
        <v>2007</v>
      </c>
      <c r="J5" s="56">
        <v>2008</v>
      </c>
      <c r="K5" s="56">
        <v>2009</v>
      </c>
      <c r="L5" s="56">
        <v>2010</v>
      </c>
      <c r="M5" s="56">
        <v>2011</v>
      </c>
      <c r="N5" s="56">
        <v>2012</v>
      </c>
      <c r="O5" s="291"/>
    </row>
    <row r="6" spans="1:15" s="195" customFormat="1" ht="15" customHeight="1">
      <c r="A6" s="284" t="s">
        <v>624</v>
      </c>
      <c r="B6" s="287" t="s">
        <v>625</v>
      </c>
      <c r="C6" s="192" t="s">
        <v>50</v>
      </c>
      <c r="D6" s="193">
        <f>+COUNTIF('00 Lembaga Pemerintah'!$B$7:$B$223,"MoU")</f>
        <v>118</v>
      </c>
      <c r="E6" s="290">
        <f>SUM(D6:D8)</f>
        <v>193</v>
      </c>
      <c r="F6" s="194">
        <f>+COUNTIF('00 Lembaga Pemerintah'!$K:$K,"1963 MoU")</f>
        <v>1</v>
      </c>
      <c r="G6" s="194">
        <f>+COUNTIF('00 Lembaga Pemerintah'!$K:$K,"1992 MoU")</f>
        <v>0</v>
      </c>
      <c r="H6" s="194">
        <f>+COUNTIF('00 Lembaga Pemerintah'!$K:$K,"2006 MoU")</f>
        <v>0</v>
      </c>
      <c r="I6" s="194">
        <f>+COUNTIF('00 Lembaga Pemerintah'!$K:$K,"2007 MoU")</f>
        <v>16</v>
      </c>
      <c r="J6" s="194">
        <f>+COUNTIF('00 Lembaga Pemerintah'!$K:$K,"2008 MoU")</f>
        <v>29</v>
      </c>
      <c r="K6" s="194">
        <f>+COUNTIF('00 Lembaga Pemerintah'!$K:$K,"2009 MoU")</f>
        <v>16</v>
      </c>
      <c r="L6" s="194">
        <f>+COUNTIF('00 Lembaga Pemerintah'!$K:$K,"2010 MoU")</f>
        <v>14</v>
      </c>
      <c r="M6" s="194">
        <f>+COUNTIF('00 Lembaga Pemerintah'!$K:$K,"2011 MoU")</f>
        <v>23</v>
      </c>
      <c r="N6" s="194">
        <f>+COUNTIF('00 Lembaga Pemerintah'!$K:$K,"2012 MoU")</f>
        <v>19</v>
      </c>
      <c r="O6" s="290">
        <f>SUM(F6:N8)</f>
        <v>192</v>
      </c>
    </row>
    <row r="7" spans="1:15" s="195" customFormat="1" ht="15" customHeight="1">
      <c r="A7" s="285"/>
      <c r="B7" s="288"/>
      <c r="C7" s="196" t="s">
        <v>168</v>
      </c>
      <c r="D7" s="193">
        <f>+COUNTIF('00 Lembaga Pemerintah'!$B$7:$B$223,"PKS")</f>
        <v>66</v>
      </c>
      <c r="E7" s="285"/>
      <c r="F7" s="197">
        <v>0</v>
      </c>
      <c r="G7" s="194">
        <f>+COUNTIF('00 Lembaga Pemerintah'!$K:$K,"1992 PKS")</f>
        <v>0</v>
      </c>
      <c r="H7" s="194">
        <f>+COUNTIF('00 Lembaga Pemerintah'!$K:$K,"2006 PKS")</f>
        <v>1</v>
      </c>
      <c r="I7" s="194">
        <f>+COUNTIF('00 Lembaga Pemerintah'!$K:$K,"2007 PKS")</f>
        <v>6</v>
      </c>
      <c r="J7" s="194">
        <f>+COUNTIF('00 Lembaga Pemerintah'!$K:$K,"2008 PKS")</f>
        <v>8</v>
      </c>
      <c r="K7" s="194">
        <f>+COUNTIF('00 Lembaga Pemerintah'!$K:$K,"2009 PKS")</f>
        <v>16</v>
      </c>
      <c r="L7" s="194">
        <f>+COUNTIF('00 Lembaga Pemerintah'!$K:$K,"2010 PKS")</f>
        <v>8</v>
      </c>
      <c r="M7" s="194">
        <f>+COUNTIF('00 Lembaga Pemerintah'!$K:$K,"2011 PKS")</f>
        <v>13</v>
      </c>
      <c r="N7" s="194">
        <f>+COUNTIF('00 Lembaga Pemerintah'!$K:$K,"2012 PKS")</f>
        <v>13</v>
      </c>
      <c r="O7" s="285"/>
    </row>
    <row r="8" spans="1:15" s="195" customFormat="1" ht="15" customHeight="1">
      <c r="A8" s="286"/>
      <c r="B8" s="289"/>
      <c r="C8" s="198" t="s">
        <v>238</v>
      </c>
      <c r="D8" s="199">
        <f>+COUNTIF('00 Lembaga Pemerintah'!$B$7:$B$223,"ADD")</f>
        <v>9</v>
      </c>
      <c r="E8" s="286"/>
      <c r="F8" s="200">
        <v>0</v>
      </c>
      <c r="G8" s="200">
        <f>+COUNTIF('00 Lembaga Pemerintah'!$K:$K,"1992 ADD")</f>
        <v>1</v>
      </c>
      <c r="H8" s="200">
        <f>+COUNTIF('00 Lembaga Pemerintah'!$K:$K,"2006 ADD")</f>
        <v>0</v>
      </c>
      <c r="I8" s="200">
        <f>+COUNTIF('00 Lembaga Pemerintah'!$K:$K,"2007 ADD")</f>
        <v>0</v>
      </c>
      <c r="J8" s="200">
        <f>+COUNTIF('00 Lembaga Pemerintah'!$K:$K,"2008 ADD")</f>
        <v>0</v>
      </c>
      <c r="K8" s="200">
        <f>+COUNTIF('00 Lembaga Pemerintah'!$K:$K,"2009 ADD")</f>
        <v>7</v>
      </c>
      <c r="L8" s="200">
        <f>+COUNTIF('00 Lembaga Pemerintah'!$K:$K,"2010 ADD")</f>
        <v>0</v>
      </c>
      <c r="M8" s="200">
        <f>+COUNTIF('00 Lembaga Pemerintah'!$K:$K,"2011 ADD")</f>
        <v>0</v>
      </c>
      <c r="N8" s="200">
        <f>+COUNTIF('00 Lembaga Pemerintah'!$K:$K,"2012 ADD")</f>
        <v>1</v>
      </c>
      <c r="O8" s="286"/>
    </row>
    <row r="9" spans="1:15" s="195" customFormat="1" ht="15" customHeight="1">
      <c r="A9" s="284" t="s">
        <v>626</v>
      </c>
      <c r="B9" s="287" t="s">
        <v>627</v>
      </c>
      <c r="C9" s="192" t="s">
        <v>50</v>
      </c>
      <c r="D9" s="193">
        <f>+COUNTIF('01 Swasta-LSM'!$B$6:$B$30,"MoU")</f>
        <v>13</v>
      </c>
      <c r="E9" s="290">
        <f>SUM(D9:D11)</f>
        <v>21</v>
      </c>
      <c r="F9" s="201">
        <v>0</v>
      </c>
      <c r="G9" s="201">
        <v>0</v>
      </c>
      <c r="H9" s="194">
        <f>+COUNTIF('01 Swasta-LSM'!$K:$K,"2006 MoU")</f>
        <v>0</v>
      </c>
      <c r="I9" s="194">
        <f>+COUNTIF('01 Swasta-LSM'!$K:$K,"2007 MoU")</f>
        <v>4</v>
      </c>
      <c r="J9" s="194">
        <f>+COUNTIF('01 Swasta-LSM'!$K:$K,"2008 MoU")</f>
        <v>2</v>
      </c>
      <c r="K9" s="194">
        <f>+COUNTIF('01 Swasta-LSM'!$K:$K,"2009 MoU")</f>
        <v>2</v>
      </c>
      <c r="L9" s="194">
        <f>+COUNTIF('01 Swasta-LSM'!$K:$K,"2010 MoU")</f>
        <v>1</v>
      </c>
      <c r="M9" s="194">
        <f>+COUNTIF('01 Swasta-LSM'!$K:$K,"2011 MoU")</f>
        <v>3</v>
      </c>
      <c r="N9" s="194">
        <f>+COUNTIF('01 Swasta-LSM'!$K:$K,"2012 MoU")</f>
        <v>1</v>
      </c>
      <c r="O9" s="290">
        <f>SUM(H9:N11)</f>
        <v>21</v>
      </c>
    </row>
    <row r="10" spans="1:15" s="195" customFormat="1" ht="15" customHeight="1">
      <c r="A10" s="285"/>
      <c r="B10" s="288"/>
      <c r="C10" s="196" t="s">
        <v>168</v>
      </c>
      <c r="D10" s="193">
        <f>+COUNTIF('01 Swasta-LSM'!$B$10:$B$30,"PKS")</f>
        <v>7</v>
      </c>
      <c r="E10" s="285"/>
      <c r="F10" s="197">
        <v>0</v>
      </c>
      <c r="G10" s="197">
        <v>0</v>
      </c>
      <c r="H10" s="194">
        <f>+COUNTIF('01 Swasta-LSM'!$K:$K,"2006 PKS")</f>
        <v>0</v>
      </c>
      <c r="I10" s="194">
        <f>+COUNTIF('01 Swasta-LSM'!$K:$K,"2007 PKS")</f>
        <v>0</v>
      </c>
      <c r="J10" s="194">
        <f>+COUNTIF('01 Swasta-LSM'!$K:$K,"2008 PKS")</f>
        <v>2</v>
      </c>
      <c r="K10" s="194">
        <f>+COUNTIF('01 Swasta-LSM'!$K:$K,"2009 PKS")</f>
        <v>3</v>
      </c>
      <c r="L10" s="194">
        <f>+COUNTIF('01 Swasta-LSM'!$K:$K,"2010 PKS")</f>
        <v>1</v>
      </c>
      <c r="M10" s="194">
        <f>+COUNTIF('01 Swasta-LSM'!$K:$K,"2011 PKS")</f>
        <v>1</v>
      </c>
      <c r="N10" s="194">
        <f>+COUNTIF('01 Swasta-LSM'!$K:$K,"2012 PKS")</f>
        <v>0</v>
      </c>
      <c r="O10" s="285"/>
    </row>
    <row r="11" spans="1:15" s="195" customFormat="1" ht="15" customHeight="1">
      <c r="A11" s="286"/>
      <c r="B11" s="289"/>
      <c r="C11" s="198" t="s">
        <v>238</v>
      </c>
      <c r="D11" s="199">
        <f>+COUNTIF('01 Swasta-LSM'!$B$10:$B$30,"ADD")</f>
        <v>1</v>
      </c>
      <c r="E11" s="286"/>
      <c r="F11" s="200">
        <v>0</v>
      </c>
      <c r="G11" s="200">
        <v>0</v>
      </c>
      <c r="H11" s="200">
        <f>+COUNTIF('01 Swasta-LSM'!$K:$K,"2006 ADD")</f>
        <v>0</v>
      </c>
      <c r="I11" s="200">
        <f>+COUNTIF('01 Swasta-LSM'!$K:$K,"2007 ADD")</f>
        <v>0</v>
      </c>
      <c r="J11" s="200">
        <f>+COUNTIF('01 Swasta-LSM'!$K:$K,"2008 ADD")</f>
        <v>0</v>
      </c>
      <c r="K11" s="200">
        <f>+COUNTIF('01 Swasta-LSM'!$K:$K,"2009 ADD")</f>
        <v>1</v>
      </c>
      <c r="L11" s="200">
        <f>+COUNTIF('01 Swasta-LSM'!$K:$K,"2010 ADD")</f>
        <v>0</v>
      </c>
      <c r="M11" s="200">
        <f>+COUNTIF('01 Swasta-LSM'!$K:$K,"2011 ADD")</f>
        <v>0</v>
      </c>
      <c r="N11" s="200">
        <f>+COUNTIF('01 Swasta-LSM'!$K:$K,"2012 ADD")</f>
        <v>0</v>
      </c>
      <c r="O11" s="286"/>
    </row>
    <row r="12" spans="1:15" s="195" customFormat="1" ht="15" customHeight="1">
      <c r="A12" s="284" t="s">
        <v>628</v>
      </c>
      <c r="B12" s="287" t="s">
        <v>629</v>
      </c>
      <c r="C12" s="192" t="s">
        <v>50</v>
      </c>
      <c r="D12" s="193">
        <f>+COUNTIF('02 Perguruan Tinggi'!$B$7:$B$102,"MoU")</f>
        <v>45</v>
      </c>
      <c r="E12" s="290">
        <f>SUM(D12:D14)</f>
        <v>48</v>
      </c>
      <c r="F12" s="201">
        <v>0</v>
      </c>
      <c r="G12" s="201">
        <v>0</v>
      </c>
      <c r="H12" s="194">
        <f>+COUNTIF('02 Perguruan Tinggi'!$K:$K,"2006 MoU")</f>
        <v>1</v>
      </c>
      <c r="I12" s="194">
        <f>+COUNTIF('02 Perguruan Tinggi'!$K:$K,"2007 MoU")</f>
        <v>4</v>
      </c>
      <c r="J12" s="194">
        <f>+COUNTIF('02 Perguruan Tinggi'!$K:$K,"2008 MoU")</f>
        <v>4</v>
      </c>
      <c r="K12" s="194">
        <f>+COUNTIF('02 Perguruan Tinggi'!$K:$K,"2009 MoU")</f>
        <v>11</v>
      </c>
      <c r="L12" s="194">
        <f>+COUNTIF('02 Perguruan Tinggi'!$K:$K,"2010 MoU")</f>
        <v>6</v>
      </c>
      <c r="M12" s="194">
        <f>+COUNTIF('02 Perguruan Tinggi'!$K:$K,"2011 MoU")</f>
        <v>12</v>
      </c>
      <c r="N12" s="194">
        <f>+COUNTIF('02 Perguruan Tinggi'!$K:$K,"2012 MoU")</f>
        <v>7</v>
      </c>
      <c r="O12" s="290">
        <f>SUM(F12:N14)</f>
        <v>48</v>
      </c>
    </row>
    <row r="13" spans="1:15" s="195" customFormat="1" ht="15" customHeight="1">
      <c r="A13" s="285"/>
      <c r="B13" s="288"/>
      <c r="C13" s="196" t="s">
        <v>168</v>
      </c>
      <c r="D13" s="193">
        <f>+COUNTIF('02 Perguruan Tinggi'!$B$7:$B$102,"PKS")</f>
        <v>3</v>
      </c>
      <c r="E13" s="285"/>
      <c r="F13" s="197">
        <v>0</v>
      </c>
      <c r="G13" s="197">
        <v>0</v>
      </c>
      <c r="H13" s="194">
        <f>+COUNTIF('02 Perguruan Tinggi'!$K:$K,"2006 PKS")</f>
        <v>0</v>
      </c>
      <c r="I13" s="194">
        <f>+COUNTIF('02 Perguruan Tinggi'!$K:$K,"2007 PKS")</f>
        <v>1</v>
      </c>
      <c r="J13" s="194">
        <f>+COUNTIF('02 Perguruan Tinggi'!$K:$K,"2008 PKS")</f>
        <v>0</v>
      </c>
      <c r="K13" s="194">
        <f>+COUNTIF('02 Perguruan Tinggi'!$K:$K,"2009 PKS")</f>
        <v>0</v>
      </c>
      <c r="L13" s="194">
        <f>+COUNTIF('02 Perguruan Tinggi'!$K:$K,"2010 PKS")</f>
        <v>0</v>
      </c>
      <c r="M13" s="194">
        <f>+COUNTIF('02 Perguruan Tinggi'!$K:$K,"2011 PKS")</f>
        <v>2</v>
      </c>
      <c r="N13" s="194">
        <f>+COUNTIF('02 Perguruan Tinggi'!$K:$K,"2012 PKS")</f>
        <v>0</v>
      </c>
      <c r="O13" s="285"/>
    </row>
    <row r="14" spans="1:15" s="195" customFormat="1" ht="15" customHeight="1">
      <c r="A14" s="286"/>
      <c r="B14" s="289"/>
      <c r="C14" s="198" t="s">
        <v>238</v>
      </c>
      <c r="D14" s="199">
        <f>+COUNTIF('02 Perguruan Tinggi'!$B$7:$B$102,"ADD")</f>
        <v>0</v>
      </c>
      <c r="E14" s="286"/>
      <c r="F14" s="200">
        <v>0</v>
      </c>
      <c r="G14" s="200">
        <v>0</v>
      </c>
      <c r="H14" s="200">
        <f>+COUNTIF('02 Perguruan Tinggi'!$K:$K,"2006 ADD")</f>
        <v>0</v>
      </c>
      <c r="I14" s="200">
        <f>+COUNTIF('02 Perguruan Tinggi'!$K:$K,"2007 ADD")</f>
        <v>0</v>
      </c>
      <c r="J14" s="200">
        <f>+COUNTIF('02 Perguruan Tinggi'!$K:$K,"2008 ADD")</f>
        <v>0</v>
      </c>
      <c r="K14" s="200">
        <f>+COUNTIF('02 Perguruan Tinggi'!$K:$K,"2009 ADD")</f>
        <v>0</v>
      </c>
      <c r="L14" s="200">
        <f>+COUNTIF('02 Perguruan Tinggi'!$K:$K,"2010 ADD")</f>
        <v>0</v>
      </c>
      <c r="M14" s="200">
        <f>+COUNTIF('02 Perguruan Tinggi'!$K:$K,"2011 ADD")</f>
        <v>0</v>
      </c>
      <c r="N14" s="200">
        <f>+COUNTIF('02 Perguruan Tinggi'!$K:$K,"2012 ADD")</f>
        <v>0</v>
      </c>
      <c r="O14" s="286"/>
    </row>
    <row r="15" spans="1:15" s="195" customFormat="1" ht="15" customHeight="1">
      <c r="A15" s="284" t="s">
        <v>630</v>
      </c>
      <c r="B15" s="287" t="s">
        <v>631</v>
      </c>
      <c r="C15" s="192" t="s">
        <v>50</v>
      </c>
      <c r="D15" s="193">
        <f>COUNTIF('03 Perusahaan'!$B$7:$B$101,"MoU")</f>
        <v>38</v>
      </c>
      <c r="E15" s="290">
        <f>SUM(D15:D17)</f>
        <v>62</v>
      </c>
      <c r="F15" s="201">
        <v>0</v>
      </c>
      <c r="G15" s="201">
        <v>0</v>
      </c>
      <c r="H15" s="194">
        <f>+COUNTIF('03 Perusahaan'!$K:$K,"2006 mOu")</f>
        <v>0</v>
      </c>
      <c r="I15" s="194">
        <f>+COUNTIF('03 Perusahaan'!$K:$K,"2007 mOu")</f>
        <v>5</v>
      </c>
      <c r="J15" s="194">
        <f>+COUNTIF('03 Perusahaan'!$K:$K,"2008 mOu")</f>
        <v>4</v>
      </c>
      <c r="K15" s="194">
        <f>+COUNTIF('03 Perusahaan'!$K:$K,"2009 mOu")</f>
        <v>14</v>
      </c>
      <c r="L15" s="194">
        <f>+COUNTIF('03 Perusahaan'!$K:$K,"2010 mOu")</f>
        <v>3</v>
      </c>
      <c r="M15" s="194">
        <f>+COUNTIF('03 Perusahaan'!$K:$K,"2011 mOu")</f>
        <v>5</v>
      </c>
      <c r="N15" s="194">
        <f>+COUNTIF('03 Perusahaan'!$K:$K,"2012 mOu")</f>
        <v>7</v>
      </c>
      <c r="O15" s="290">
        <f>SUM(F15:N17)</f>
        <v>62</v>
      </c>
    </row>
    <row r="16" spans="1:15" s="195" customFormat="1" ht="15" customHeight="1">
      <c r="A16" s="285"/>
      <c r="B16" s="288"/>
      <c r="C16" s="196" t="s">
        <v>168</v>
      </c>
      <c r="D16" s="193">
        <f>COUNTIF('03 Perusahaan'!$B$7:$B$101,"PKS")</f>
        <v>22</v>
      </c>
      <c r="E16" s="285"/>
      <c r="F16" s="197">
        <v>0</v>
      </c>
      <c r="G16" s="197">
        <v>0</v>
      </c>
      <c r="H16" s="194">
        <f>+COUNTIF('03 Perusahaan'!$K:$K,"2006 PKS")</f>
        <v>0</v>
      </c>
      <c r="I16" s="194">
        <f>+COUNTIF('03 Perusahaan'!$K:$K,"2007 PKS")</f>
        <v>0</v>
      </c>
      <c r="J16" s="194">
        <f>+COUNTIF('03 Perusahaan'!$K:$K,"2008 PKS")</f>
        <v>0</v>
      </c>
      <c r="K16" s="194">
        <f>+COUNTIF('03 Perusahaan'!$K:$K,"2009 PKS")</f>
        <v>10</v>
      </c>
      <c r="L16" s="194">
        <f>+COUNTIF('03 Perusahaan'!$K:$K,"2010 PKS")</f>
        <v>1</v>
      </c>
      <c r="M16" s="194">
        <f>+COUNTIF('03 Perusahaan'!$K:$K,"2011 PKS")</f>
        <v>8</v>
      </c>
      <c r="N16" s="194">
        <f>+COUNTIF('03 Perusahaan'!$K:$K,"2012 PKS")</f>
        <v>3</v>
      </c>
      <c r="O16" s="285"/>
    </row>
    <row r="17" spans="1:15" s="195" customFormat="1" ht="15" customHeight="1">
      <c r="A17" s="286"/>
      <c r="B17" s="289"/>
      <c r="C17" s="198" t="s">
        <v>238</v>
      </c>
      <c r="D17" s="199">
        <f>COUNTIF('03 Perusahaan'!$B$7:$B$101,"ADD")</f>
        <v>2</v>
      </c>
      <c r="E17" s="286"/>
      <c r="F17" s="200">
        <v>0</v>
      </c>
      <c r="G17" s="200">
        <v>0</v>
      </c>
      <c r="H17" s="200">
        <f>+COUNTIF('03 Perusahaan'!$K:$K,"2006 ADD")</f>
        <v>0</v>
      </c>
      <c r="I17" s="200">
        <f>+COUNTIF('03 Perusahaan'!$K:$K,"2007 ADD")</f>
        <v>0</v>
      </c>
      <c r="J17" s="200">
        <f>+COUNTIF('03 Perusahaan'!$K:$K,"2008 ADD")</f>
        <v>0</v>
      </c>
      <c r="K17" s="200">
        <f>+COUNTIF('03 Perusahaan'!$K:$K,"2009 ADD")</f>
        <v>0</v>
      </c>
      <c r="L17" s="200">
        <f>+COUNTIF('03 Perusahaan'!$K:$K,"2010 ADD")</f>
        <v>0</v>
      </c>
      <c r="M17" s="200">
        <f>+COUNTIF('03 Perusahaan'!$K:$K,"2011 ADD")</f>
        <v>0</v>
      </c>
      <c r="N17" s="200">
        <f>+COUNTIF('03 Perusahaan'!$K:$K,"2012 ADD")</f>
        <v>2</v>
      </c>
      <c r="O17" s="286"/>
    </row>
    <row r="18" spans="1:15" s="195" customFormat="1" ht="15" customHeight="1">
      <c r="A18" s="284" t="s">
        <v>632</v>
      </c>
      <c r="B18" s="287" t="s">
        <v>633</v>
      </c>
      <c r="C18" s="192" t="s">
        <v>50</v>
      </c>
      <c r="D18" s="193">
        <f>COUNTIF('04 Lain-Lain'!$B$7:$B$26,"MoU")</f>
        <v>16</v>
      </c>
      <c r="E18" s="290">
        <f>SUM(D18:D20)</f>
        <v>17</v>
      </c>
      <c r="F18" s="201">
        <v>0</v>
      </c>
      <c r="G18" s="201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f>+COUNTIF('04 Lain-Lain'!$K:$K,"2011 mOu")</f>
        <v>16</v>
      </c>
      <c r="N18" s="194">
        <f>+COUNTIF('04 Lain-Lain'!$K:$K,"2012 mOu")</f>
        <v>0</v>
      </c>
      <c r="O18" s="290">
        <f>SUM(H18:M20)</f>
        <v>17</v>
      </c>
    </row>
    <row r="19" spans="1:15" s="195" customFormat="1" ht="15" customHeight="1">
      <c r="A19" s="285"/>
      <c r="B19" s="288"/>
      <c r="C19" s="196" t="s">
        <v>168</v>
      </c>
      <c r="D19" s="193">
        <f>COUNTIF('04 Lain-Lain'!$B$7:$B$26,"PKS")</f>
        <v>1</v>
      </c>
      <c r="E19" s="285"/>
      <c r="F19" s="197">
        <v>0</v>
      </c>
      <c r="G19" s="197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f>+COUNTIF('04 Lain-Lain'!$K:$K,"2011 pks")</f>
        <v>1</v>
      </c>
      <c r="N19" s="194">
        <f>+COUNTIF('04 Lain-Lain'!$K:$K,"2012 PKS")</f>
        <v>0</v>
      </c>
      <c r="O19" s="285"/>
    </row>
    <row r="20" spans="1:15" s="195" customFormat="1" ht="15" customHeight="1">
      <c r="A20" s="286"/>
      <c r="B20" s="289"/>
      <c r="C20" s="198" t="s">
        <v>238</v>
      </c>
      <c r="D20" s="193">
        <f>COUNTIF('04 Lain-Lain'!$B$7:$B$26,"add")</f>
        <v>0</v>
      </c>
      <c r="E20" s="286"/>
      <c r="F20" s="200">
        <v>0</v>
      </c>
      <c r="G20" s="200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f>+COUNTIF('04 Lain-Lain'!$K:$K,"2011 ADD")</f>
        <v>0</v>
      </c>
      <c r="N20" s="194">
        <f>+COUNTIF('04 Lain-Lain'!$K:$K,"2012 ADD")</f>
        <v>0</v>
      </c>
      <c r="O20" s="286"/>
    </row>
    <row r="21" spans="1:15" ht="18.75" customHeight="1">
      <c r="A21" s="258" t="s">
        <v>503</v>
      </c>
      <c r="B21" s="298"/>
      <c r="C21" s="298"/>
      <c r="D21" s="298"/>
      <c r="E21" s="259"/>
      <c r="F21" s="56">
        <f aca="true" t="shared" si="0" ref="F21:O21">SUM(F6:F20)</f>
        <v>1</v>
      </c>
      <c r="G21" s="56">
        <f>SUM(G6:G20)</f>
        <v>1</v>
      </c>
      <c r="H21" s="56">
        <f t="shared" si="0"/>
        <v>2</v>
      </c>
      <c r="I21" s="56">
        <f t="shared" si="0"/>
        <v>36</v>
      </c>
      <c r="J21" s="56">
        <f t="shared" si="0"/>
        <v>49</v>
      </c>
      <c r="K21" s="56">
        <f t="shared" si="0"/>
        <v>80</v>
      </c>
      <c r="L21" s="56">
        <f t="shared" si="0"/>
        <v>34</v>
      </c>
      <c r="M21" s="56">
        <f t="shared" si="0"/>
        <v>84</v>
      </c>
      <c r="N21" s="56">
        <f>SUM(N6:N20)</f>
        <v>53</v>
      </c>
      <c r="O21" s="56">
        <f t="shared" si="0"/>
        <v>340</v>
      </c>
    </row>
    <row r="22" spans="1:15" ht="9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</row>
    <row r="23" spans="1:11" ht="12.75">
      <c r="A23" s="203"/>
      <c r="K23" s="186" t="s">
        <v>1168</v>
      </c>
    </row>
    <row r="24" spans="1:14" ht="12.75">
      <c r="A24" s="204"/>
      <c r="L24" s="281"/>
      <c r="M24" s="281"/>
      <c r="N24" s="205"/>
    </row>
    <row r="25" spans="1:3" ht="12.75">
      <c r="A25" s="295" t="s">
        <v>860</v>
      </c>
      <c r="B25" s="296"/>
      <c r="C25" s="297"/>
    </row>
    <row r="26" spans="1:3" ht="12.75">
      <c r="A26" s="206" t="s">
        <v>729</v>
      </c>
      <c r="B26" s="206" t="s">
        <v>50</v>
      </c>
      <c r="C26" s="206">
        <f>+N6+N9+N12+N15+N18</f>
        <v>34</v>
      </c>
    </row>
    <row r="27" spans="1:3" ht="12.75">
      <c r="A27" s="206" t="s">
        <v>730</v>
      </c>
      <c r="B27" s="206" t="s">
        <v>168</v>
      </c>
      <c r="C27" s="206">
        <f>+N7+N10+N13+N16+N19</f>
        <v>16</v>
      </c>
    </row>
    <row r="28" spans="1:10" ht="12.75">
      <c r="A28" s="206" t="s">
        <v>731</v>
      </c>
      <c r="B28" s="206" t="s">
        <v>238</v>
      </c>
      <c r="C28" s="206">
        <f>+N8+N11+N14+N17+N20</f>
        <v>3</v>
      </c>
      <c r="J28" s="207"/>
    </row>
    <row r="29" spans="1:3" ht="12.75">
      <c r="A29" s="295" t="s">
        <v>732</v>
      </c>
      <c r="B29" s="297"/>
      <c r="C29" s="56">
        <f>SUM(C26:C28)</f>
        <v>53</v>
      </c>
    </row>
  </sheetData>
  <sheetProtection/>
  <mergeCells count="32">
    <mergeCell ref="A25:C25"/>
    <mergeCell ref="A29:B29"/>
    <mergeCell ref="A21:E21"/>
    <mergeCell ref="E12:E14"/>
    <mergeCell ref="E15:E17"/>
    <mergeCell ref="E18:E20"/>
    <mergeCell ref="O12:O14"/>
    <mergeCell ref="O15:O17"/>
    <mergeCell ref="O18:O20"/>
    <mergeCell ref="A12:A14"/>
    <mergeCell ref="B12:B14"/>
    <mergeCell ref="A15:A17"/>
    <mergeCell ref="B15:B17"/>
    <mergeCell ref="A18:A20"/>
    <mergeCell ref="B18:B20"/>
    <mergeCell ref="A4:A5"/>
    <mergeCell ref="O4:O5"/>
    <mergeCell ref="A9:A11"/>
    <mergeCell ref="B9:B11"/>
    <mergeCell ref="O9:O11"/>
    <mergeCell ref="E9:E11"/>
    <mergeCell ref="F4:M4"/>
    <mergeCell ref="L24:M24"/>
    <mergeCell ref="A1:O1"/>
    <mergeCell ref="A2:O2"/>
    <mergeCell ref="A6:A8"/>
    <mergeCell ref="B6:B8"/>
    <mergeCell ref="O6:O8"/>
    <mergeCell ref="E4:E5"/>
    <mergeCell ref="C4:D5"/>
    <mergeCell ref="B4:B5"/>
    <mergeCell ref="E6:E8"/>
  </mergeCells>
  <printOptions/>
  <pageMargins left="1.33" right="0.75" top="0.55" bottom="0.42" header="0.35" footer="0.2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6"/>
  <sheetViews>
    <sheetView showGridLines="0"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4.28125" style="10" customWidth="1"/>
    <col min="2" max="2" width="5.57421875" style="10" customWidth="1"/>
    <col min="3" max="3" width="34.7109375" style="15" customWidth="1"/>
    <col min="4" max="4" width="21.28125" style="10" customWidth="1"/>
    <col min="5" max="5" width="1.421875" style="5" customWidth="1"/>
    <col min="6" max="6" width="22.140625" style="10" customWidth="1"/>
    <col min="7" max="7" width="14.8515625" style="10" customWidth="1"/>
    <col min="8" max="8" width="14.57421875" style="10" customWidth="1"/>
    <col min="9" max="9" width="25.28125" style="15" customWidth="1"/>
    <col min="10" max="10" width="9.140625" style="38" customWidth="1"/>
    <col min="11" max="11" width="8.57421875" style="38" bestFit="1" customWidth="1"/>
    <col min="12" max="12" width="10.8515625" style="38" bestFit="1" customWidth="1"/>
    <col min="13" max="13" width="9.140625" style="38" customWidth="1"/>
    <col min="14" max="14" width="11.7109375" style="38" bestFit="1" customWidth="1"/>
    <col min="15" max="15" width="11.8515625" style="38" bestFit="1" customWidth="1"/>
    <col min="16" max="21" width="9.140625" style="38" customWidth="1"/>
    <col min="22" max="16384" width="9.140625" style="5" customWidth="1"/>
  </cols>
  <sheetData>
    <row r="1" spans="1:9" ht="15">
      <c r="A1" s="302" t="s">
        <v>587</v>
      </c>
      <c r="B1" s="302"/>
      <c r="C1" s="302"/>
      <c r="D1" s="302"/>
      <c r="E1" s="302"/>
      <c r="F1" s="302"/>
      <c r="G1" s="302"/>
      <c r="H1" s="302"/>
      <c r="I1" s="302"/>
    </row>
    <row r="2" spans="1:9" ht="15">
      <c r="A2" s="302"/>
      <c r="B2" s="302"/>
      <c r="C2" s="302"/>
      <c r="D2" s="302"/>
      <c r="E2" s="302"/>
      <c r="F2" s="302"/>
      <c r="G2" s="302"/>
      <c r="H2" s="302"/>
      <c r="I2" s="302"/>
    </row>
    <row r="3" ht="10.5" customHeight="1">
      <c r="H3" s="10" t="s">
        <v>433</v>
      </c>
    </row>
    <row r="4" spans="1:21" s="25" customFormat="1" ht="23.25" customHeight="1">
      <c r="A4" s="23" t="s">
        <v>218</v>
      </c>
      <c r="B4" s="24" t="s">
        <v>468</v>
      </c>
      <c r="C4" s="24" t="s">
        <v>219</v>
      </c>
      <c r="D4" s="303" t="s">
        <v>469</v>
      </c>
      <c r="E4" s="303"/>
      <c r="F4" s="303"/>
      <c r="G4" s="24" t="s">
        <v>455</v>
      </c>
      <c r="H4" s="24" t="s">
        <v>456</v>
      </c>
      <c r="I4" s="14" t="s">
        <v>470</v>
      </c>
      <c r="J4" s="38"/>
      <c r="K4" s="38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9" ht="17.25" customHeight="1">
      <c r="A5" s="299" t="s">
        <v>573</v>
      </c>
      <c r="B5" s="300"/>
      <c r="C5" s="300"/>
      <c r="D5" s="300"/>
      <c r="E5" s="300"/>
      <c r="F5" s="300"/>
      <c r="G5" s="300"/>
      <c r="H5" s="300"/>
      <c r="I5" s="301"/>
    </row>
    <row r="6" spans="1:9" ht="17.25" customHeight="1">
      <c r="A6" s="299" t="s">
        <v>574</v>
      </c>
      <c r="B6" s="300"/>
      <c r="C6" s="300"/>
      <c r="D6" s="300"/>
      <c r="E6" s="300"/>
      <c r="F6" s="300"/>
      <c r="G6" s="300"/>
      <c r="H6" s="300"/>
      <c r="I6" s="301"/>
    </row>
    <row r="7" spans="1:11" ht="15" customHeight="1">
      <c r="A7" s="17">
        <v>1</v>
      </c>
      <c r="B7" s="29" t="s">
        <v>50</v>
      </c>
      <c r="C7" s="16" t="s">
        <v>870</v>
      </c>
      <c r="D7" s="13"/>
      <c r="E7" s="13"/>
      <c r="F7" s="20"/>
      <c r="G7" s="28">
        <v>40921</v>
      </c>
      <c r="H7" s="21">
        <f aca="true" t="shared" si="0" ref="H7:H12">+G7+(365*5)</f>
        <v>42746</v>
      </c>
      <c r="I7" s="7" t="s">
        <v>101</v>
      </c>
      <c r="J7" s="38">
        <v>2012</v>
      </c>
      <c r="K7" s="38" t="str">
        <f aca="true" t="shared" si="1" ref="K7:K20">+J7&amp;" "&amp;B7</f>
        <v>2012 MoU</v>
      </c>
    </row>
    <row r="8" spans="1:11" ht="15" customHeight="1">
      <c r="A8" s="17">
        <f aca="true" t="shared" si="2" ref="A8:A19">+A7+1</f>
        <v>2</v>
      </c>
      <c r="B8" s="29" t="s">
        <v>50</v>
      </c>
      <c r="C8" s="16" t="s">
        <v>871</v>
      </c>
      <c r="D8" s="13" t="s">
        <v>872</v>
      </c>
      <c r="E8" s="13" t="s">
        <v>447</v>
      </c>
      <c r="F8" s="20" t="s">
        <v>873</v>
      </c>
      <c r="G8" s="28">
        <v>40954</v>
      </c>
      <c r="H8" s="21">
        <f t="shared" si="0"/>
        <v>42779</v>
      </c>
      <c r="I8" s="7" t="s">
        <v>101</v>
      </c>
      <c r="J8" s="38">
        <v>2012</v>
      </c>
      <c r="K8" s="38" t="str">
        <f t="shared" si="1"/>
        <v>2012 MoU</v>
      </c>
    </row>
    <row r="9" spans="1:11" ht="15" customHeight="1">
      <c r="A9" s="17">
        <f t="shared" si="2"/>
        <v>3</v>
      </c>
      <c r="B9" s="29" t="s">
        <v>50</v>
      </c>
      <c r="C9" s="16" t="s">
        <v>874</v>
      </c>
      <c r="D9" s="13" t="s">
        <v>875</v>
      </c>
      <c r="E9" s="13" t="s">
        <v>447</v>
      </c>
      <c r="F9" s="20" t="s">
        <v>876</v>
      </c>
      <c r="G9" s="28">
        <v>40955</v>
      </c>
      <c r="H9" s="21">
        <f t="shared" si="0"/>
        <v>42780</v>
      </c>
      <c r="I9" s="7" t="s">
        <v>101</v>
      </c>
      <c r="J9" s="38">
        <v>2012</v>
      </c>
      <c r="K9" s="38" t="str">
        <f t="shared" si="1"/>
        <v>2012 MoU</v>
      </c>
    </row>
    <row r="10" spans="1:11" ht="15" customHeight="1">
      <c r="A10" s="17">
        <f t="shared" si="2"/>
        <v>4</v>
      </c>
      <c r="B10" s="29" t="s">
        <v>50</v>
      </c>
      <c r="C10" s="16" t="s">
        <v>889</v>
      </c>
      <c r="D10" s="13" t="s">
        <v>890</v>
      </c>
      <c r="E10" s="13" t="s">
        <v>447</v>
      </c>
      <c r="F10" s="20" t="s">
        <v>891</v>
      </c>
      <c r="G10" s="28">
        <v>40919</v>
      </c>
      <c r="H10" s="21">
        <f t="shared" si="0"/>
        <v>42744</v>
      </c>
      <c r="I10" s="7" t="s">
        <v>101</v>
      </c>
      <c r="J10" s="38">
        <v>2012</v>
      </c>
      <c r="K10" s="38" t="str">
        <f t="shared" si="1"/>
        <v>2012 MoU</v>
      </c>
    </row>
    <row r="11" spans="1:11" ht="15" customHeight="1">
      <c r="A11" s="17">
        <f t="shared" si="2"/>
        <v>5</v>
      </c>
      <c r="B11" s="29" t="s">
        <v>50</v>
      </c>
      <c r="C11" s="16" t="s">
        <v>892</v>
      </c>
      <c r="D11" s="13" t="s">
        <v>893</v>
      </c>
      <c r="E11" s="13" t="s">
        <v>447</v>
      </c>
      <c r="F11" s="20" t="s">
        <v>894</v>
      </c>
      <c r="G11" s="28">
        <v>40974</v>
      </c>
      <c r="H11" s="21">
        <f t="shared" si="0"/>
        <v>42799</v>
      </c>
      <c r="I11" s="7" t="s">
        <v>101</v>
      </c>
      <c r="J11" s="38">
        <v>2012</v>
      </c>
      <c r="K11" s="38" t="str">
        <f t="shared" si="1"/>
        <v>2012 MoU</v>
      </c>
    </row>
    <row r="12" spans="1:11" ht="15" customHeight="1">
      <c r="A12" s="17">
        <f t="shared" si="2"/>
        <v>6</v>
      </c>
      <c r="B12" s="22" t="s">
        <v>50</v>
      </c>
      <c r="C12" s="7" t="s">
        <v>895</v>
      </c>
      <c r="D12" s="10" t="s">
        <v>896</v>
      </c>
      <c r="E12" s="6" t="s">
        <v>447</v>
      </c>
      <c r="F12" s="12" t="s">
        <v>897</v>
      </c>
      <c r="G12" s="9">
        <v>41001</v>
      </c>
      <c r="H12" s="9">
        <f t="shared" si="0"/>
        <v>42826</v>
      </c>
      <c r="I12" s="7" t="s">
        <v>101</v>
      </c>
      <c r="J12" s="38">
        <v>2012</v>
      </c>
      <c r="K12" s="38" t="str">
        <f t="shared" si="1"/>
        <v>2012 MoU</v>
      </c>
    </row>
    <row r="13" spans="1:11" ht="15" customHeight="1">
      <c r="A13" s="17">
        <f t="shared" si="2"/>
        <v>7</v>
      </c>
      <c r="B13" s="22" t="s">
        <v>168</v>
      </c>
      <c r="C13" s="7" t="s">
        <v>895</v>
      </c>
      <c r="D13" s="10" t="s">
        <v>898</v>
      </c>
      <c r="E13" s="6" t="s">
        <v>447</v>
      </c>
      <c r="F13" s="12" t="s">
        <v>899</v>
      </c>
      <c r="G13" s="9">
        <v>41001</v>
      </c>
      <c r="H13" s="9" t="s">
        <v>900</v>
      </c>
      <c r="I13" s="7" t="s">
        <v>901</v>
      </c>
      <c r="J13" s="38">
        <v>2012</v>
      </c>
      <c r="K13" s="38" t="str">
        <f t="shared" si="1"/>
        <v>2012 PKS</v>
      </c>
    </row>
    <row r="14" spans="1:11" ht="45">
      <c r="A14" s="17">
        <f t="shared" si="2"/>
        <v>8</v>
      </c>
      <c r="B14" s="29" t="s">
        <v>50</v>
      </c>
      <c r="C14" s="16" t="s">
        <v>938</v>
      </c>
      <c r="D14" s="13"/>
      <c r="E14" s="13"/>
      <c r="F14" s="20"/>
      <c r="G14" s="28">
        <v>41068</v>
      </c>
      <c r="H14" s="9">
        <f>+G14+(365*1)</f>
        <v>41433</v>
      </c>
      <c r="I14" s="7" t="s">
        <v>939</v>
      </c>
      <c r="J14" s="38">
        <v>2012</v>
      </c>
      <c r="K14" s="38" t="str">
        <f t="shared" si="1"/>
        <v>2012 MoU</v>
      </c>
    </row>
    <row r="15" spans="1:16" ht="45">
      <c r="A15" s="17">
        <f t="shared" si="2"/>
        <v>9</v>
      </c>
      <c r="B15" s="29" t="s">
        <v>50</v>
      </c>
      <c r="C15" s="16" t="s">
        <v>949</v>
      </c>
      <c r="D15" s="13" t="s">
        <v>940</v>
      </c>
      <c r="E15" s="13" t="s">
        <v>447</v>
      </c>
      <c r="F15" s="20" t="s">
        <v>941</v>
      </c>
      <c r="G15" s="28">
        <v>41086</v>
      </c>
      <c r="H15" s="9">
        <f>+G15+(365*3)</f>
        <v>42181</v>
      </c>
      <c r="I15" s="7" t="s">
        <v>942</v>
      </c>
      <c r="J15" s="38">
        <v>2012</v>
      </c>
      <c r="K15" s="38" t="str">
        <f t="shared" si="1"/>
        <v>2012 MoU</v>
      </c>
      <c r="L15" s="38" t="s">
        <v>935</v>
      </c>
      <c r="M15" s="38" t="s">
        <v>947</v>
      </c>
      <c r="N15" s="38" t="s">
        <v>948</v>
      </c>
      <c r="O15" s="38" t="s">
        <v>927</v>
      </c>
      <c r="P15" s="38" t="s">
        <v>928</v>
      </c>
    </row>
    <row r="16" spans="1:11" ht="15" customHeight="1">
      <c r="A16" s="17">
        <f t="shared" si="2"/>
        <v>10</v>
      </c>
      <c r="B16" s="29" t="s">
        <v>168</v>
      </c>
      <c r="C16" s="16" t="s">
        <v>949</v>
      </c>
      <c r="D16" s="13" t="s">
        <v>943</v>
      </c>
      <c r="E16" s="13" t="s">
        <v>447</v>
      </c>
      <c r="F16" s="20" t="s">
        <v>944</v>
      </c>
      <c r="G16" s="28">
        <v>41086</v>
      </c>
      <c r="H16" s="21" t="s">
        <v>945</v>
      </c>
      <c r="I16" s="7" t="s">
        <v>946</v>
      </c>
      <c r="J16" s="38">
        <v>2012</v>
      </c>
      <c r="K16" s="38" t="str">
        <f t="shared" si="1"/>
        <v>2012 PKS</v>
      </c>
    </row>
    <row r="17" spans="1:11" ht="105">
      <c r="A17" s="17">
        <f t="shared" si="2"/>
        <v>11</v>
      </c>
      <c r="B17" s="29" t="s">
        <v>50</v>
      </c>
      <c r="C17" s="19" t="s">
        <v>953</v>
      </c>
      <c r="D17" s="13" t="s">
        <v>954</v>
      </c>
      <c r="E17" s="13" t="s">
        <v>447</v>
      </c>
      <c r="F17" s="20" t="s">
        <v>955</v>
      </c>
      <c r="G17" s="28">
        <v>41094</v>
      </c>
      <c r="H17" s="9">
        <f>+G17+(365*5)</f>
        <v>42919</v>
      </c>
      <c r="I17" s="7" t="s">
        <v>956</v>
      </c>
      <c r="J17" s="38">
        <v>2012</v>
      </c>
      <c r="K17" s="38" t="str">
        <f t="shared" si="1"/>
        <v>2012 MoU</v>
      </c>
    </row>
    <row r="18" spans="1:15" ht="30">
      <c r="A18" s="17">
        <f t="shared" si="2"/>
        <v>12</v>
      </c>
      <c r="B18" s="29" t="s">
        <v>50</v>
      </c>
      <c r="C18" s="19" t="s">
        <v>958</v>
      </c>
      <c r="D18" s="13" t="s">
        <v>959</v>
      </c>
      <c r="E18" s="13" t="s">
        <v>447</v>
      </c>
      <c r="F18" s="20" t="s">
        <v>960</v>
      </c>
      <c r="G18" s="28">
        <v>40926</v>
      </c>
      <c r="H18" s="9">
        <f>+G18+(365*5)</f>
        <v>42751</v>
      </c>
      <c r="I18" s="7" t="s">
        <v>101</v>
      </c>
      <c r="J18" s="38">
        <v>2012</v>
      </c>
      <c r="K18" s="38" t="str">
        <f t="shared" si="1"/>
        <v>2012 MoU</v>
      </c>
      <c r="L18" s="38" t="s">
        <v>963</v>
      </c>
      <c r="M18" s="38" t="s">
        <v>964</v>
      </c>
      <c r="N18" s="38" t="s">
        <v>961</v>
      </c>
      <c r="O18" s="38" t="s">
        <v>962</v>
      </c>
    </row>
    <row r="19" spans="1:12" ht="15" customHeight="1">
      <c r="A19" s="17">
        <f t="shared" si="2"/>
        <v>13</v>
      </c>
      <c r="B19" s="33" t="s">
        <v>168</v>
      </c>
      <c r="C19" s="19" t="s">
        <v>968</v>
      </c>
      <c r="D19" s="34" t="s">
        <v>969</v>
      </c>
      <c r="E19" s="35" t="s">
        <v>447</v>
      </c>
      <c r="F19" s="36" t="s">
        <v>970</v>
      </c>
      <c r="G19" s="28">
        <v>40911</v>
      </c>
      <c r="H19" s="37">
        <f>+G19+(365*4)</f>
        <v>42371</v>
      </c>
      <c r="I19" s="7" t="s">
        <v>542</v>
      </c>
      <c r="J19" s="40">
        <v>2012</v>
      </c>
      <c r="K19" s="38" t="str">
        <f t="shared" si="1"/>
        <v>2012 PKS</v>
      </c>
      <c r="L19" s="38" t="s">
        <v>971</v>
      </c>
    </row>
    <row r="20" spans="1:11" ht="15" customHeight="1">
      <c r="A20" s="17"/>
      <c r="B20" s="26"/>
      <c r="C20" s="16"/>
      <c r="D20" s="13"/>
      <c r="E20" s="13"/>
      <c r="F20" s="20"/>
      <c r="G20" s="28"/>
      <c r="H20" s="21"/>
      <c r="I20" s="7"/>
      <c r="K20" s="38" t="str">
        <f t="shared" si="1"/>
        <v> </v>
      </c>
    </row>
    <row r="21" spans="1:9" ht="17.25" customHeight="1">
      <c r="A21" s="299" t="s">
        <v>592</v>
      </c>
      <c r="B21" s="300"/>
      <c r="C21" s="300"/>
      <c r="D21" s="300"/>
      <c r="E21" s="300"/>
      <c r="F21" s="300"/>
      <c r="G21" s="300"/>
      <c r="H21" s="300"/>
      <c r="I21" s="301"/>
    </row>
    <row r="22" spans="1:11" ht="15" customHeight="1">
      <c r="A22" s="17"/>
      <c r="B22" s="26"/>
      <c r="C22" s="16"/>
      <c r="D22" s="13"/>
      <c r="E22" s="13"/>
      <c r="F22" s="20"/>
      <c r="G22" s="28"/>
      <c r="H22" s="21"/>
      <c r="I22" s="7"/>
      <c r="K22" s="38" t="str">
        <f>+J22&amp;" "&amp;B22</f>
        <v> </v>
      </c>
    </row>
    <row r="23" spans="1:21" s="1" customFormat="1" ht="17.25" customHeight="1">
      <c r="A23" s="299" t="s">
        <v>591</v>
      </c>
      <c r="B23" s="300"/>
      <c r="C23" s="300"/>
      <c r="D23" s="300"/>
      <c r="E23" s="300"/>
      <c r="F23" s="300"/>
      <c r="G23" s="300"/>
      <c r="H23" s="300"/>
      <c r="I23" s="30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s="2" customFormat="1" ht="15">
      <c r="A24" s="3">
        <v>1</v>
      </c>
      <c r="B24" s="22" t="s">
        <v>50</v>
      </c>
      <c r="C24" s="4" t="s">
        <v>877</v>
      </c>
      <c r="D24" s="11"/>
      <c r="E24" s="6"/>
      <c r="F24" s="12"/>
      <c r="G24" s="8">
        <v>40921</v>
      </c>
      <c r="H24" s="9">
        <f>+G24+(365*5)</f>
        <v>42746</v>
      </c>
      <c r="I24" s="7" t="s">
        <v>101</v>
      </c>
      <c r="J24" s="42">
        <v>2012</v>
      </c>
      <c r="K24" s="43" t="str">
        <f>+J24&amp;" "&amp;B24</f>
        <v>2012 MoU</v>
      </c>
      <c r="L24" s="43" t="str">
        <f>+B24</f>
        <v>MoU</v>
      </c>
      <c r="M24" s="42"/>
      <c r="N24" s="42"/>
      <c r="O24" s="42"/>
      <c r="P24" s="44"/>
      <c r="Q24" s="44"/>
      <c r="R24" s="44"/>
      <c r="S24" s="44"/>
      <c r="T24" s="44"/>
      <c r="U24" s="44"/>
    </row>
    <row r="25" spans="1:21" s="2" customFormat="1" ht="30">
      <c r="A25" s="3">
        <f>+A24+1</f>
        <v>2</v>
      </c>
      <c r="B25" s="22" t="s">
        <v>50</v>
      </c>
      <c r="C25" s="4" t="s">
        <v>878</v>
      </c>
      <c r="D25" s="11" t="s">
        <v>879</v>
      </c>
      <c r="E25" s="6" t="s">
        <v>447</v>
      </c>
      <c r="F25" s="12" t="s">
        <v>880</v>
      </c>
      <c r="G25" s="8">
        <v>40942</v>
      </c>
      <c r="H25" s="9">
        <f>+G25+(365*5)</f>
        <v>42767</v>
      </c>
      <c r="I25" s="7" t="s">
        <v>101</v>
      </c>
      <c r="J25" s="42">
        <v>2012</v>
      </c>
      <c r="K25" s="43" t="str">
        <f>+J25&amp;" "&amp;B25</f>
        <v>2012 MoU</v>
      </c>
      <c r="L25" s="43" t="str">
        <f>+B25</f>
        <v>MoU</v>
      </c>
      <c r="M25" s="42"/>
      <c r="N25" s="42"/>
      <c r="O25" s="42"/>
      <c r="P25" s="44"/>
      <c r="Q25" s="44"/>
      <c r="R25" s="44"/>
      <c r="S25" s="44"/>
      <c r="T25" s="44"/>
      <c r="U25" s="44"/>
    </row>
    <row r="26" spans="1:21" s="2" customFormat="1" ht="15">
      <c r="A26" s="3">
        <f>+A25+1</f>
        <v>3</v>
      </c>
      <c r="B26" s="22" t="s">
        <v>50</v>
      </c>
      <c r="C26" s="4" t="s">
        <v>882</v>
      </c>
      <c r="D26" s="11" t="s">
        <v>883</v>
      </c>
      <c r="E26" s="6" t="s">
        <v>447</v>
      </c>
      <c r="F26" s="12" t="s">
        <v>884</v>
      </c>
      <c r="G26" s="8">
        <v>40968</v>
      </c>
      <c r="H26" s="9">
        <f>+G26+(365*5)</f>
        <v>42793</v>
      </c>
      <c r="I26" s="7" t="s">
        <v>101</v>
      </c>
      <c r="J26" s="42">
        <v>2012</v>
      </c>
      <c r="K26" s="43" t="str">
        <f>+J26&amp;" "&amp;B26</f>
        <v>2012 MoU</v>
      </c>
      <c r="L26" s="43" t="str">
        <f>+B26</f>
        <v>MoU</v>
      </c>
      <c r="M26" s="42"/>
      <c r="N26" s="42"/>
      <c r="O26" s="42"/>
      <c r="P26" s="44"/>
      <c r="Q26" s="44"/>
      <c r="R26" s="44"/>
      <c r="S26" s="44"/>
      <c r="T26" s="44"/>
      <c r="U26" s="44"/>
    </row>
    <row r="27" spans="1:21" s="2" customFormat="1" ht="15">
      <c r="A27" s="3">
        <f>+A26+1</f>
        <v>4</v>
      </c>
      <c r="B27" s="22" t="s">
        <v>50</v>
      </c>
      <c r="C27" s="4" t="s">
        <v>902</v>
      </c>
      <c r="D27" s="11" t="s">
        <v>903</v>
      </c>
      <c r="E27" s="6" t="s">
        <v>447</v>
      </c>
      <c r="F27" s="12" t="s">
        <v>904</v>
      </c>
      <c r="G27" s="8">
        <v>41001</v>
      </c>
      <c r="H27" s="9">
        <f>+G27+(365*5)</f>
        <v>42826</v>
      </c>
      <c r="I27" s="7" t="s">
        <v>101</v>
      </c>
      <c r="J27" s="42">
        <v>2012</v>
      </c>
      <c r="K27" s="43" t="str">
        <f>+J27&amp;" "&amp;B27</f>
        <v>2012 MoU</v>
      </c>
      <c r="L27" s="43" t="str">
        <f>+B27</f>
        <v>MoU</v>
      </c>
      <c r="M27" s="42"/>
      <c r="N27" s="42"/>
      <c r="O27" s="42"/>
      <c r="P27" s="44"/>
      <c r="Q27" s="44"/>
      <c r="R27" s="44"/>
      <c r="S27" s="44"/>
      <c r="T27" s="44"/>
      <c r="U27" s="44"/>
    </row>
    <row r="28" spans="1:21" s="2" customFormat="1" ht="30">
      <c r="A28" s="3">
        <f>+A27+1</f>
        <v>5</v>
      </c>
      <c r="B28" s="22" t="s">
        <v>50</v>
      </c>
      <c r="C28" s="4" t="s">
        <v>950</v>
      </c>
      <c r="D28" s="11" t="s">
        <v>951</v>
      </c>
      <c r="E28" s="6" t="s">
        <v>447</v>
      </c>
      <c r="F28" s="12" t="s">
        <v>952</v>
      </c>
      <c r="G28" s="9">
        <v>41094</v>
      </c>
      <c r="H28" s="9">
        <f>+G28+(365*5)</f>
        <v>42919</v>
      </c>
      <c r="I28" s="7" t="s">
        <v>101</v>
      </c>
      <c r="J28" s="42">
        <v>2012</v>
      </c>
      <c r="K28" s="43" t="str">
        <f>+J28&amp;" "&amp;B28</f>
        <v>2012 MoU</v>
      </c>
      <c r="L28" s="43" t="str">
        <f>+B28</f>
        <v>MoU</v>
      </c>
      <c r="M28" s="42"/>
      <c r="N28" s="42"/>
      <c r="O28" s="42"/>
      <c r="P28" s="44"/>
      <c r="Q28" s="44"/>
      <c r="R28" s="44"/>
      <c r="S28" s="44"/>
      <c r="T28" s="44"/>
      <c r="U28" s="44"/>
    </row>
    <row r="29" spans="1:21" s="2" customFormat="1" ht="15">
      <c r="A29" s="3"/>
      <c r="B29" s="22"/>
      <c r="C29" s="4"/>
      <c r="D29" s="11"/>
      <c r="E29" s="6"/>
      <c r="F29" s="12"/>
      <c r="G29" s="9"/>
      <c r="H29" s="9"/>
      <c r="I29" s="7"/>
      <c r="J29" s="42"/>
      <c r="K29" s="43"/>
      <c r="L29" s="43"/>
      <c r="M29" s="42"/>
      <c r="N29" s="42"/>
      <c r="O29" s="42"/>
      <c r="P29" s="44"/>
      <c r="Q29" s="44"/>
      <c r="R29" s="44"/>
      <c r="S29" s="44"/>
      <c r="T29" s="44"/>
      <c r="U29" s="44"/>
    </row>
    <row r="30" spans="1:9" ht="17.25" customHeight="1">
      <c r="A30" s="299" t="s">
        <v>589</v>
      </c>
      <c r="B30" s="300"/>
      <c r="C30" s="300"/>
      <c r="D30" s="300"/>
      <c r="E30" s="300"/>
      <c r="F30" s="300"/>
      <c r="G30" s="300"/>
      <c r="H30" s="300"/>
      <c r="I30" s="301"/>
    </row>
    <row r="31" spans="1:11" ht="15">
      <c r="A31" s="3">
        <v>1</v>
      </c>
      <c r="B31" s="27" t="s">
        <v>50</v>
      </c>
      <c r="C31" s="7" t="s">
        <v>885</v>
      </c>
      <c r="D31" s="10" t="s">
        <v>886</v>
      </c>
      <c r="E31" s="6" t="s">
        <v>447</v>
      </c>
      <c r="F31" s="12" t="s">
        <v>887</v>
      </c>
      <c r="G31" s="9">
        <v>40970</v>
      </c>
      <c r="H31" s="9">
        <f aca="true" t="shared" si="3" ref="H31:H36">+G31+(365*5)</f>
        <v>42795</v>
      </c>
      <c r="I31" s="7" t="s">
        <v>101</v>
      </c>
      <c r="J31" s="38">
        <v>2012</v>
      </c>
      <c r="K31" s="38" t="str">
        <f aca="true" t="shared" si="4" ref="K31:K38">+J31&amp;" "&amp;B31</f>
        <v>2012 MoU</v>
      </c>
    </row>
    <row r="32" spans="1:11" ht="15">
      <c r="A32" s="3">
        <v>2</v>
      </c>
      <c r="B32" s="27" t="s">
        <v>168</v>
      </c>
      <c r="C32" s="7" t="s">
        <v>885</v>
      </c>
      <c r="D32" s="10" t="s">
        <v>888</v>
      </c>
      <c r="E32" s="6" t="s">
        <v>447</v>
      </c>
      <c r="F32" s="12" t="s">
        <v>887</v>
      </c>
      <c r="G32" s="9">
        <v>40970</v>
      </c>
      <c r="H32" s="9">
        <f t="shared" si="3"/>
        <v>42795</v>
      </c>
      <c r="I32" s="7" t="s">
        <v>101</v>
      </c>
      <c r="J32" s="38">
        <v>2012</v>
      </c>
      <c r="K32" s="38" t="str">
        <f t="shared" si="4"/>
        <v>2012 PKS</v>
      </c>
    </row>
    <row r="33" spans="1:11" ht="15">
      <c r="A33" s="3">
        <v>3</v>
      </c>
      <c r="B33" s="27" t="s">
        <v>50</v>
      </c>
      <c r="C33" s="7" t="s">
        <v>905</v>
      </c>
      <c r="D33" s="10" t="s">
        <v>906</v>
      </c>
      <c r="E33" s="6" t="s">
        <v>447</v>
      </c>
      <c r="F33" s="12" t="s">
        <v>907</v>
      </c>
      <c r="G33" s="9">
        <v>40996</v>
      </c>
      <c r="H33" s="9">
        <f t="shared" si="3"/>
        <v>42821</v>
      </c>
      <c r="I33" s="7" t="s">
        <v>101</v>
      </c>
      <c r="J33" s="38">
        <v>2012</v>
      </c>
      <c r="K33" s="38" t="str">
        <f t="shared" si="4"/>
        <v>2012 MoU</v>
      </c>
    </row>
    <row r="34" spans="1:16" ht="15">
      <c r="A34" s="3">
        <v>4</v>
      </c>
      <c r="B34" s="27" t="s">
        <v>50</v>
      </c>
      <c r="C34" s="7" t="s">
        <v>930</v>
      </c>
      <c r="D34" s="10" t="s">
        <v>910</v>
      </c>
      <c r="E34" s="6" t="s">
        <v>447</v>
      </c>
      <c r="F34" s="30" t="s">
        <v>911</v>
      </c>
      <c r="G34" s="9">
        <v>41052</v>
      </c>
      <c r="H34" s="9">
        <f t="shared" si="3"/>
        <v>42877</v>
      </c>
      <c r="I34" s="7" t="s">
        <v>101</v>
      </c>
      <c r="J34" s="38">
        <v>2012</v>
      </c>
      <c r="K34" s="38" t="str">
        <f t="shared" si="4"/>
        <v>2012 MoU</v>
      </c>
      <c r="L34" s="38" t="s">
        <v>931</v>
      </c>
      <c r="M34" s="38" t="s">
        <v>917</v>
      </c>
      <c r="O34" s="38" t="s">
        <v>918</v>
      </c>
      <c r="P34" s="38" t="s">
        <v>916</v>
      </c>
    </row>
    <row r="35" spans="1:16" ht="38.25">
      <c r="A35" s="3">
        <v>5</v>
      </c>
      <c r="B35" s="27" t="s">
        <v>168</v>
      </c>
      <c r="C35" s="7" t="s">
        <v>930</v>
      </c>
      <c r="D35" s="10" t="s">
        <v>912</v>
      </c>
      <c r="E35" s="6" t="s">
        <v>447</v>
      </c>
      <c r="F35" s="30" t="s">
        <v>913</v>
      </c>
      <c r="G35" s="9">
        <v>41052</v>
      </c>
      <c r="H35" s="9" t="s">
        <v>914</v>
      </c>
      <c r="I35" s="31" t="s">
        <v>915</v>
      </c>
      <c r="J35" s="38">
        <v>2012</v>
      </c>
      <c r="K35" s="38" t="str">
        <f t="shared" si="4"/>
        <v>2012 PKS</v>
      </c>
      <c r="L35" s="38" t="s">
        <v>931</v>
      </c>
      <c r="M35" s="38" t="s">
        <v>917</v>
      </c>
      <c r="O35" s="38" t="s">
        <v>918</v>
      </c>
      <c r="P35" s="38" t="s">
        <v>916</v>
      </c>
    </row>
    <row r="36" spans="1:16" ht="15">
      <c r="A36" s="3">
        <v>6</v>
      </c>
      <c r="B36" s="27" t="s">
        <v>50</v>
      </c>
      <c r="C36" s="7" t="s">
        <v>929</v>
      </c>
      <c r="D36" s="10" t="s">
        <v>924</v>
      </c>
      <c r="E36" s="6" t="s">
        <v>447</v>
      </c>
      <c r="F36" s="30" t="s">
        <v>923</v>
      </c>
      <c r="G36" s="9">
        <v>41068</v>
      </c>
      <c r="H36" s="9">
        <f t="shared" si="3"/>
        <v>42893</v>
      </c>
      <c r="I36" s="7" t="s">
        <v>101</v>
      </c>
      <c r="J36" s="38">
        <v>2012</v>
      </c>
      <c r="K36" s="38" t="str">
        <f t="shared" si="4"/>
        <v>2012 MoU</v>
      </c>
      <c r="L36" s="38" t="s">
        <v>931</v>
      </c>
      <c r="M36" s="38" t="s">
        <v>926</v>
      </c>
      <c r="O36" s="38" t="s">
        <v>927</v>
      </c>
      <c r="P36" s="38" t="s">
        <v>928</v>
      </c>
    </row>
    <row r="37" spans="1:16" ht="30">
      <c r="A37" s="3">
        <v>7</v>
      </c>
      <c r="B37" s="27" t="s">
        <v>168</v>
      </c>
      <c r="C37" s="7" t="s">
        <v>920</v>
      </c>
      <c r="D37" s="10" t="s">
        <v>921</v>
      </c>
      <c r="E37" s="6" t="s">
        <v>447</v>
      </c>
      <c r="F37" s="30" t="s">
        <v>922</v>
      </c>
      <c r="G37" s="9">
        <v>41068</v>
      </c>
      <c r="H37" s="9">
        <f>+G37+(365*2)</f>
        <v>41798</v>
      </c>
      <c r="I37" s="7" t="s">
        <v>925</v>
      </c>
      <c r="J37" s="38">
        <v>2012</v>
      </c>
      <c r="K37" s="38" t="str">
        <f t="shared" si="4"/>
        <v>2012 PKS</v>
      </c>
      <c r="L37" s="38" t="s">
        <v>932</v>
      </c>
      <c r="M37" s="38" t="s">
        <v>926</v>
      </c>
      <c r="O37" s="38" t="s">
        <v>927</v>
      </c>
      <c r="P37" s="38" t="s">
        <v>928</v>
      </c>
    </row>
    <row r="38" spans="1:14" ht="30">
      <c r="A38" s="3">
        <v>8</v>
      </c>
      <c r="B38" s="27" t="s">
        <v>50</v>
      </c>
      <c r="C38" s="7" t="s">
        <v>933</v>
      </c>
      <c r="E38" s="6"/>
      <c r="F38" s="30"/>
      <c r="G38" s="32">
        <v>2012</v>
      </c>
      <c r="H38" s="32">
        <f>+G38+5</f>
        <v>2017</v>
      </c>
      <c r="I38" s="7" t="s">
        <v>934</v>
      </c>
      <c r="J38" s="38">
        <v>2012</v>
      </c>
      <c r="K38" s="38" t="str">
        <f t="shared" si="4"/>
        <v>2012 MoU</v>
      </c>
      <c r="L38" s="38" t="s">
        <v>935</v>
      </c>
      <c r="M38" s="38" t="s">
        <v>936</v>
      </c>
      <c r="N38" s="38" t="s">
        <v>937</v>
      </c>
    </row>
    <row r="39" spans="1:9" ht="15">
      <c r="A39" s="3"/>
      <c r="B39" s="27"/>
      <c r="C39" s="7"/>
      <c r="E39" s="6"/>
      <c r="F39" s="30"/>
      <c r="G39" s="32"/>
      <c r="H39" s="32"/>
      <c r="I39" s="7"/>
    </row>
    <row r="40" spans="1:9" ht="17.25" customHeight="1">
      <c r="A40" s="299" t="s">
        <v>635</v>
      </c>
      <c r="B40" s="300"/>
      <c r="C40" s="300"/>
      <c r="D40" s="300"/>
      <c r="E40" s="300"/>
      <c r="F40" s="300"/>
      <c r="G40" s="300"/>
      <c r="H40" s="300"/>
      <c r="I40" s="301"/>
    </row>
    <row r="41" ht="15">
      <c r="K41" s="38" t="str">
        <f aca="true" t="shared" si="5" ref="K41:K46">+J41&amp;" "&amp;B41</f>
        <v> </v>
      </c>
    </row>
    <row r="42" ht="15">
      <c r="K42" s="38" t="str">
        <f t="shared" si="5"/>
        <v> </v>
      </c>
    </row>
    <row r="43" ht="15">
      <c r="K43" s="38" t="str">
        <f t="shared" si="5"/>
        <v> </v>
      </c>
    </row>
    <row r="44" ht="15">
      <c r="K44" s="38" t="str">
        <f t="shared" si="5"/>
        <v> </v>
      </c>
    </row>
    <row r="45" ht="15">
      <c r="K45" s="38" t="str">
        <f t="shared" si="5"/>
        <v> </v>
      </c>
    </row>
    <row r="46" ht="15">
      <c r="K46" s="38" t="str">
        <f t="shared" si="5"/>
        <v> </v>
      </c>
    </row>
  </sheetData>
  <sheetProtection/>
  <mergeCells count="9">
    <mergeCell ref="A21:I21"/>
    <mergeCell ref="A23:I23"/>
    <mergeCell ref="A30:I30"/>
    <mergeCell ref="A40:I40"/>
    <mergeCell ref="A1:I1"/>
    <mergeCell ref="A2:I2"/>
    <mergeCell ref="D4:F4"/>
    <mergeCell ref="A5:I5"/>
    <mergeCell ref="A6:I6"/>
  </mergeCells>
  <hyperlinks>
    <hyperlink ref="B7" r:id="rId1" display="MoU"/>
    <hyperlink ref="B8" r:id="rId2" display="MoU"/>
    <hyperlink ref="B9" r:id="rId3" display="MoU"/>
    <hyperlink ref="B10" r:id="rId4" display="MoU"/>
    <hyperlink ref="B11" r:id="rId5" display="MoU"/>
    <hyperlink ref="B12" r:id="rId6" display="MoU"/>
    <hyperlink ref="B13" r:id="rId7" display="PKS"/>
    <hyperlink ref="B14" r:id="rId8" display="MoU"/>
    <hyperlink ref="B15" r:id="rId9" display="MoU"/>
    <hyperlink ref="B16" r:id="rId10" display="PKS"/>
    <hyperlink ref="B17" r:id="rId11" display="MoU"/>
    <hyperlink ref="B18" r:id="rId12" display="MoU"/>
    <hyperlink ref="B19" r:id="rId13" display="PKS"/>
    <hyperlink ref="B24" r:id="rId14" display="MoU"/>
    <hyperlink ref="B25" r:id="rId15" display="MoU"/>
    <hyperlink ref="B26" r:id="rId16" display="MoU"/>
    <hyperlink ref="B27" r:id="rId17" display="MoU"/>
    <hyperlink ref="B28" r:id="rId18" display="MoU"/>
    <hyperlink ref="B31" r:id="rId19" display="MoU"/>
    <hyperlink ref="B32" r:id="rId20" display="PKS"/>
    <hyperlink ref="B33" r:id="rId21" display="MoU"/>
    <hyperlink ref="B36" r:id="rId22" display="MoU"/>
    <hyperlink ref="B37" r:id="rId23" display="PKS"/>
    <hyperlink ref="B38" r:id="rId24" display="MoU"/>
    <hyperlink ref="B34" r:id="rId25" display="MoU"/>
    <hyperlink ref="B35" r:id="rId26" display="PKS"/>
  </hyperlinks>
  <printOptions/>
  <pageMargins left="0.7" right="0.7" top="0.75" bottom="0.75" header="0.3" footer="0.3"/>
  <pageSetup horizontalDpi="600" verticalDpi="600" orientation="landscape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 Syachrial</dc:creator>
  <cp:keywords/>
  <dc:description/>
  <cp:lastModifiedBy>redaktur</cp:lastModifiedBy>
  <cp:lastPrinted>2013-01-14T02:05:14Z</cp:lastPrinted>
  <dcterms:created xsi:type="dcterms:W3CDTF">2009-01-27T04:35:32Z</dcterms:created>
  <dcterms:modified xsi:type="dcterms:W3CDTF">2016-08-25T07:18:17Z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